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09-02-10" sheetId="2" r:id="rId2"/>
    <sheet name="PS 09-02-11" sheetId="3" r:id="rId3"/>
    <sheet name="PS 09-02-21" sheetId="4" r:id="rId4"/>
    <sheet name="PS 09-02-31" sheetId="5" r:id="rId5"/>
    <sheet name="PS 09-02-41" sheetId="6" r:id="rId6"/>
    <sheet name="PS 09-02-42" sheetId="7" r:id="rId7"/>
    <sheet name="PS 09-02-71" sheetId="8" r:id="rId8"/>
    <sheet name="PS 09-02-72" sheetId="9" r:id="rId9"/>
    <sheet name="PS 09-02-73" sheetId="10" r:id="rId10"/>
    <sheet name="PS 09-02-74" sheetId="11" r:id="rId11"/>
    <sheet name="PS 09-02-81" sheetId="12" r:id="rId12"/>
    <sheet name="PS 09-02-91" sheetId="13" r:id="rId13"/>
    <sheet name="SO 09-00-11" sheetId="14" r:id="rId14"/>
    <sheet name="SO 09-21-12" sheetId="15" r:id="rId15"/>
    <sheet name="SO 09-30-13" sheetId="16" r:id="rId16"/>
    <sheet name="SO 09-31-19" sheetId="17" r:id="rId17"/>
    <sheet name="SO 09-30-16" sheetId="18" r:id="rId18"/>
    <sheet name="SO 09-31-15" sheetId="19" r:id="rId19"/>
    <sheet name="SO 09-31-17" sheetId="20" r:id="rId20"/>
    <sheet name="SO 09-31-18" sheetId="21" r:id="rId21"/>
    <sheet name="SO 09-32-14" sheetId="22" r:id="rId22"/>
    <sheet name="SO 09-52-21" sheetId="23" r:id="rId23"/>
    <sheet name="SO 09-59-22" sheetId="24" r:id="rId24"/>
    <sheet name="SO 09-72-01" sheetId="25" r:id="rId25"/>
    <sheet name="SO 09-79-02" sheetId="26" r:id="rId26"/>
    <sheet name="SO 09-92-31" sheetId="27" r:id="rId27"/>
    <sheet name="SO 09-95-32" sheetId="28" r:id="rId28"/>
    <sheet name="SO 90-90" sheetId="29" r:id="rId29"/>
    <sheet name="SO 98-98" sheetId="30" r:id="rId30"/>
  </sheets>
  <definedNames/>
  <calcPr/>
  <webPublishing/>
</workbook>
</file>

<file path=xl/sharedStrings.xml><?xml version="1.0" encoding="utf-8"?>
<sst xmlns="http://schemas.openxmlformats.org/spreadsheetml/2006/main" count="34834" uniqueCount="5729">
  <si>
    <t>Aspe</t>
  </si>
  <si>
    <t>Rekapitulace ceny</t>
  </si>
  <si>
    <t>Zm02_5413520033</t>
  </si>
  <si>
    <t>Areál HZS Cheb</t>
  </si>
  <si>
    <t>ZŘ</t>
  </si>
  <si>
    <t/>
  </si>
  <si>
    <t>Celková cena bez DPH:</t>
  </si>
  <si>
    <t>Celková cena s DPH:</t>
  </si>
  <si>
    <t>Objekt</t>
  </si>
  <si>
    <t>Popis</t>
  </si>
  <si>
    <t>Cena bez DPH</t>
  </si>
  <si>
    <t>DPH</t>
  </si>
  <si>
    <t>Cena s DPH</t>
  </si>
  <si>
    <t>Počet neoceněných položek</t>
  </si>
  <si>
    <t>D.1.2</t>
  </si>
  <si>
    <t>Železniční sdělovací zařízení</t>
  </si>
  <si>
    <t xml:space="preserve">  PS 09-02-10</t>
  </si>
  <si>
    <t>DOZ a další nadstavbové systémy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</si>
  <si>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</si>
  <si>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</si>
  <si>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</si>
  <si>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</si>
  <si>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</si>
  <si>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</si>
  <si>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</si>
  <si>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</si>
  <si>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</si>
  <si>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</si>
  <si>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</si>
  <si>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</si>
  <si>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</si>
  <si>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</si>
  <si>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</si>
  <si>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</si>
  <si>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</si>
  <si>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</si>
  <si>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</si>
  <si>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</si>
  <si>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</si>
  <si>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</si>
  <si>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</si>
  <si>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</si>
  <si>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</si>
  <si>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</si>
  <si>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</si>
  <si>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09-02-10</t>
  </si>
  <si>
    <t>SD</t>
  </si>
  <si>
    <t>741</t>
  </si>
  <si>
    <t>elektroinstalační materiál, uzemnění, hromosvod</t>
  </si>
  <si>
    <t>P</t>
  </si>
  <si>
    <t>37</t>
  </si>
  <si>
    <t>741173</t>
  </si>
  <si>
    <t>KRABICE (ROZVODKA) INSTALAČNÍ KABELOVÁ VE VYŠŠÍM KRYTÍ - MIN. IP 44 VČETNĚ PRŮCHODEK SE SVORKAMI 3-F PŘES 10 DO 35 MM2</t>
  </si>
  <si>
    <t>KUS</t>
  </si>
  <si>
    <t>2022_OTSKP</t>
  </si>
  <si>
    <t>PP</t>
  </si>
  <si>
    <t>VV</t>
  </si>
  <si>
    <t>TS</t>
  </si>
  <si>
    <t>Technická specifikace položky odpovídá příslušné cenové soustavě.</t>
  </si>
  <si>
    <t>742</t>
  </si>
  <si>
    <t>silnoproudé rozvody</t>
  </si>
  <si>
    <t>38</t>
  </si>
  <si>
    <t>742F12</t>
  </si>
  <si>
    <t>KABEL NN NEBO VODIČ JEDNOŽÍLOVÝ CU S PLASTOVOU IZOLACÍ OD 4 DO 16 MM2</t>
  </si>
  <si>
    <t>M</t>
  </si>
  <si>
    <t>39</t>
  </si>
  <si>
    <t>742G11</t>
  </si>
  <si>
    <t>KABEL NN DVOU- A TŘÍŽÍLOVÝ CU S PLASTOVOU IZOLACÍ DO 2,5 MM2</t>
  </si>
  <si>
    <t>40</t>
  </si>
  <si>
    <t>742J21</t>
  </si>
  <si>
    <t>SYKFY DO 4X2X0,5, KABEL SDĚLOVACÍ IZOLACE PVC</t>
  </si>
  <si>
    <t>41</t>
  </si>
  <si>
    <t>742J29</t>
  </si>
  <si>
    <t>KABEL SDĚLOVACÍ LAN UTP/FTP UKONČENÝ KONEKTORY RJ45</t>
  </si>
  <si>
    <t>42</t>
  </si>
  <si>
    <t>742K12</t>
  </si>
  <si>
    <t>UKONČENÍ JEDNOŽÍLOVÉHO KABELU V ROZVADĚČI NEBO NA PŘÍSTROJI OD 4 DO 16 MM2</t>
  </si>
  <si>
    <t>43</t>
  </si>
  <si>
    <t>742L11</t>
  </si>
  <si>
    <t>UKONČENÍ DVOU AŽ PĚTIŽÍLOVÉHO KABELU V ROZVADĚČI NEBO NA PŘÍSTROJI DO 2,5 MM2</t>
  </si>
  <si>
    <t>44</t>
  </si>
  <si>
    <t>747213</t>
  </si>
  <si>
    <t>CELKOVÁ PROHLÍDKA, ZKOUŠENÍ, MĚŘENÍ A VYHOTOVENÍ VÝCHOZÍ REVIZNÍ ZPRÁVY, PRO OBJEM IN PŘES 500 DO 1000 TIS. KČ</t>
  </si>
  <si>
    <t>45</t>
  </si>
  <si>
    <t>747214</t>
  </si>
  <si>
    <t>CELKOVÁ PROHLÍDKA, ZKOUŠENÍ, MĚŘENÍ A VYHOTOVENÍ VÝCHOZÍ REVIZNÍ ZPRÁVY, PRO OBJEM IN - PŘÍPLATEK ZA KAŽDÝCH DALŠÍCH I ZAPOČATÝCH 500 TIS. KČ</t>
  </si>
  <si>
    <t>46</t>
  </si>
  <si>
    <t>747301</t>
  </si>
  <si>
    <t>PROVEDENÍ PROHLÍDKY A ZKOUŠKY PRÁVNICKOU OSOBOU, VYDÁNÍ PRŮKAZU ZPŮSOBILOSTI</t>
  </si>
  <si>
    <t>47</t>
  </si>
  <si>
    <t>747701</t>
  </si>
  <si>
    <t>DOKONČOVACÍ MONTÁŽNÍ PRÁCE NA ELEKTRICKÉM ZAŘÍZENÍ</t>
  </si>
  <si>
    <t>HOD</t>
  </si>
  <si>
    <t>48</t>
  </si>
  <si>
    <t>747704</t>
  </si>
  <si>
    <t>ZAŠKOLENÍ OBSLUHY</t>
  </si>
  <si>
    <t>49</t>
  </si>
  <si>
    <t>R742M11</t>
  </si>
  <si>
    <t>UKONČENÍ 2-7ŽÍLOVÉHO KABELU V ROZVADĚČI NEBO NA PŘÍSTROJI DO 2,5 MM2</t>
  </si>
  <si>
    <t>R-položka</t>
  </si>
  <si>
    <t>1. Položka obsahuje:  
 – všechny práce spojené s úpravou kabelů pro montáž včetně veškerého příslušentsví  
2. Položka neobsahuje:  
 X  
3. Způsob měření:  
Udává se počet kusů kompletní konstrukce nebo práce.</t>
  </si>
  <si>
    <t>75K</t>
  </si>
  <si>
    <t>Proudové zdroje</t>
  </si>
  <si>
    <t>1</t>
  </si>
  <si>
    <t>75K221</t>
  </si>
  <si>
    <t>NAPÁJECÍ ZDROJ 24 V DC, SAMOSTATNÝ DO 200W</t>
  </si>
  <si>
    <t>75K22X</t>
  </si>
  <si>
    <t>NAPÁJECÍ ZDROJ 24 V DC, SAMOSTATNÝ - MONTÁŽ</t>
  </si>
  <si>
    <t>75O</t>
  </si>
  <si>
    <t>signalizační zařízení</t>
  </si>
  <si>
    <t>75O912</t>
  </si>
  <si>
    <t>DDTS ŽDC, ŘÍDICÍ STANICE PLC DO 24XDI / 24XDO / 12XAI</t>
  </si>
  <si>
    <t>4</t>
  </si>
  <si>
    <t>75O913</t>
  </si>
  <si>
    <t>DDTS ŽDC, ROZŠÍŘENÍ ŘÍDICÍ STANICE PLC DO 24XDI / 24XDO / 12XAI</t>
  </si>
  <si>
    <t>5</t>
  </si>
  <si>
    <t>75O91B</t>
  </si>
  <si>
    <t>DDTS ŽDC, INTEGRAČNÍ KONCENTRÁTOR</t>
  </si>
  <si>
    <t>6</t>
  </si>
  <si>
    <t>75O923</t>
  </si>
  <si>
    <t>DDTS ŽDC, SW DOPLNĚNÍ INS</t>
  </si>
  <si>
    <t>7</t>
  </si>
  <si>
    <t>R75O931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</si>
  <si>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</si>
  <si>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</si>
  <si>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8</t>
  </si>
  <si>
    <t>75O932</t>
  </si>
  <si>
    <t>DDTS ŽDC, KLIENTSKÉ PRACOVIŠTĚ STACIONÁRNÍ</t>
  </si>
  <si>
    <t>9</t>
  </si>
  <si>
    <t>R-75O933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</si>
  <si>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</si>
  <si>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</si>
  <si>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10</t>
  </si>
  <si>
    <t>R-75O934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</si>
  <si>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</si>
  <si>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</si>
  <si>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11</t>
  </si>
  <si>
    <t>R-75O943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</si>
  <si>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</si>
  <si>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</si>
  <si>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12</t>
  </si>
  <si>
    <t>R-75O947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</si>
  <si>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</si>
  <si>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</si>
  <si>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13</t>
  </si>
  <si>
    <t>R-75O949</t>
  </si>
  <si>
    <t>DDTS ŽDC, INTEGRACE ZPDP</t>
  </si>
  <si>
    <t>1. Položka obsahuje:   
- SW integraci jedné ústředny ZPDP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</si>
  <si>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14</t>
  </si>
  <si>
    <t>R-75O94A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</si>
  <si>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</si>
  <si>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</si>
  <si>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15</t>
  </si>
  <si>
    <t>R-75O94B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</si>
  <si>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</si>
  <si>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</si>
  <si>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16</t>
  </si>
  <si>
    <t>R-75O94E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</si>
  <si>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</si>
  <si>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</si>
  <si>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17</t>
  </si>
  <si>
    <t>R-75O94F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</si>
  <si>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</si>
  <si>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</si>
  <si>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18</t>
  </si>
  <si>
    <t>R-75O94H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</si>
  <si>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</si>
  <si>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</si>
  <si>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19</t>
  </si>
  <si>
    <t>R-75O94I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</si>
  <si>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</si>
  <si>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</si>
  <si>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20</t>
  </si>
  <si>
    <t>R-75O94K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</si>
  <si>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</si>
  <si>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</si>
  <si>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21</t>
  </si>
  <si>
    <t>R-75O951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</si>
  <si>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</si>
  <si>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</si>
  <si>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22</t>
  </si>
  <si>
    <t>R-75O952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</si>
  <si>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</si>
  <si>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</si>
  <si>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23</t>
  </si>
  <si>
    <t>R-75O953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</si>
  <si>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</si>
  <si>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</si>
  <si>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24</t>
  </si>
  <si>
    <t>R-75O954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</si>
  <si>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</si>
  <si>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kusů kompletní konstrukce nebo práce.</t>
  </si>
  <si>
    <t>25</t>
  </si>
  <si>
    <t>R-75O955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</si>
  <si>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</si>
  <si>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</si>
  <si>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26</t>
  </si>
  <si>
    <t>R-75O956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</si>
  <si>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</si>
  <si>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</si>
  <si>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27</t>
  </si>
  <si>
    <t>R-75O959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</si>
  <si>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</si>
  <si>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</si>
  <si>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28</t>
  </si>
  <si>
    <t>R75O915</t>
  </si>
  <si>
    <t>DDTS ŽDC, PŘEVODNÍK M-BUS/ ETHERNET PRO max- 40 zařízení</t>
  </si>
  <si>
    <t>1. Položka obsahuje:   
- převodník rozhraní M-Bus/Ethernet  
- firmware,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</si>
  <si>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29</t>
  </si>
  <si>
    <t>R75O918</t>
  </si>
  <si>
    <t>DDTS ŽDC, SNÍMAČ TĚKAVÝCH LÁTEK</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</si>
  <si>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</si>
  <si>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30</t>
  </si>
  <si>
    <t>DDTS ŽDC, INTEGRACE AS</t>
  </si>
  <si>
    <t>31</t>
  </si>
  <si>
    <t>R-75O94J</t>
  </si>
  <si>
    <t>DDTS ŽDC, INTEGRACE JINÉHO TLS - FVE</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</si>
  <si>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</si>
  <si>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32</t>
  </si>
  <si>
    <t>DDTS ŽDC, INTEGRACE JINÉHO TLS - MaR</t>
  </si>
  <si>
    <t>33</t>
  </si>
  <si>
    <t>DDTS ŽDC, INTEGRACE JINÉHO TLS - Vodoměr</t>
  </si>
  <si>
    <t>34</t>
  </si>
  <si>
    <t>DDTS ŽDC, INTEGRACE JINÉHO TLS - Tepelné čerpadlo</t>
  </si>
  <si>
    <t>35</t>
  </si>
  <si>
    <t>R-75O971</t>
  </si>
  <si>
    <t>DDTS ŽDC, PANEL RDD</t>
  </si>
  <si>
    <t>36</t>
  </si>
  <si>
    <t>R-75O97X</t>
  </si>
  <si>
    <t>DDTS ŽDC, Montáž PANELU RDD</t>
  </si>
  <si>
    <t xml:space="preserve">  PS 09-02-11</t>
  </si>
  <si>
    <t>Místní kabelizace</t>
  </si>
  <si>
    <t>PS 09-02-11</t>
  </si>
  <si>
    <t>Stavební díl</t>
  </si>
  <si>
    <t>13193</t>
  </si>
  <si>
    <t>HLOUBENÍ JAM ZAPAŽ I NEPAŽ TŘ III</t>
  </si>
  <si>
    <t>M3</t>
  </si>
  <si>
    <t>13293</t>
  </si>
  <si>
    <t>HLOUBENÍ RÝH ŠÍŘ DO 2M PAŽ I NEPAŽ TŘ. III</t>
  </si>
  <si>
    <t>132936</t>
  </si>
  <si>
    <t>HLOUBENÍ RÝH ŠÍŘ DO 2M PAŽ I NEPAŽ TŘ. III, ODVOZ DO 12KM</t>
  </si>
  <si>
    <t>14173</t>
  </si>
  <si>
    <t>PROTLAČOVÁNÍ POTRUBÍ Z PLAST HMOT DN DO 200MM</t>
  </si>
  <si>
    <t>17411</t>
  </si>
  <si>
    <t>ZÁSYP JAM A RÝH ZEMINOU SE ZHUTNĚNÍM</t>
  </si>
  <si>
    <t>701001</t>
  </si>
  <si>
    <t>OZNAČOVACÍ ŠTÍTEK KABELOVÉHO VEDENÍ, SPOJKY NEBO KABELOVÉ SKŘÍNĚ (VČETNĚ OBJÍMKY)</t>
  </si>
  <si>
    <t>702211</t>
  </si>
  <si>
    <t>KABELOVÁ CHRÁNIČKA ZEMNÍ DN DO 100 MM</t>
  </si>
  <si>
    <t>702312</t>
  </si>
  <si>
    <t>ZAKRYTÍ KABELŮ VÝSTRAŽNOU FÓLIÍ ŠÍŘKY PŘES 20 DO 40 CM</t>
  </si>
  <si>
    <t>741411</t>
  </si>
  <si>
    <t>ZÁSUVKA/PŘÍVODKA PRŮMYSLOVÁ, KRYTÍ IP 44 230 V, 16 A</t>
  </si>
  <si>
    <t>742P13</t>
  </si>
  <si>
    <t>ZATAŽENÍ KABELU DO CHRÁNIČKY - KABEL DO 4 KG/M</t>
  </si>
  <si>
    <t>75I321</t>
  </si>
  <si>
    <t>KABEL ZEMNÍ DVOUPLÁŠŤOVÝ S PANCÍŘEM PRŮMĚRU ŽÍLY 0,8 MM DO 5XN</t>
  </si>
  <si>
    <t>KMČTYŘKA</t>
  </si>
  <si>
    <t>75I32X</t>
  </si>
  <si>
    <t>KABEL ZEMNÍ DVOUPLÁŠŤOVÝ S PANCÍŘEM PRŮMĚRU ŽÍLY 0,8 MM - MONTÁŽ</t>
  </si>
  <si>
    <t>75I811</t>
  </si>
  <si>
    <t>KABEL OPTICKÝ SINGLEMODE DO 12 VLÁKEN</t>
  </si>
  <si>
    <t>KMVLÁKNO</t>
  </si>
  <si>
    <t>75I812</t>
  </si>
  <si>
    <t>KABEL OPTICKÝ SINGLEMODE DO 36 VLÁKEN</t>
  </si>
  <si>
    <t>75I81X</t>
  </si>
  <si>
    <t>KABEL OPTICKÝ SINGLEMODE - MONTÁŽ</t>
  </si>
  <si>
    <t>75I841</t>
  </si>
  <si>
    <t>KABEL OPTICKÝ - REZERVA DO 500 MM</t>
  </si>
  <si>
    <t>75I84X</t>
  </si>
  <si>
    <t>KABEL OPTICKÝ - REZERVA DO 500 MM - MONTÁŽ</t>
  </si>
  <si>
    <t>75I911</t>
  </si>
  <si>
    <t>OPTOTRUBKA HDPE PRŮMĚRU DO 40 MM</t>
  </si>
  <si>
    <t>75I91X</t>
  </si>
  <si>
    <t>OPTOTRUBKA HDPE - MONTÁŽ</t>
  </si>
  <si>
    <t>75I961</t>
  </si>
  <si>
    <t>OPTOTRUBKA - HERMETIZACE ÚSEKU DO 2000 M</t>
  </si>
  <si>
    <t>ÚSEK</t>
  </si>
  <si>
    <t>75I962</t>
  </si>
  <si>
    <t>OPTOTRUBKA - KALIBRACE</t>
  </si>
  <si>
    <t>75IA11</t>
  </si>
  <si>
    <t>OPTOTRUBKOVÁ SPOJKA PRŮMĚRU DO 40 MM</t>
  </si>
  <si>
    <t>75IA1X</t>
  </si>
  <si>
    <t>OPTOTRUBKOVÁ SPOJKA - MONTÁŽ</t>
  </si>
  <si>
    <t>75IA51</t>
  </si>
  <si>
    <t>OPTOTRUBKOVÁ KONCOVKA PRŮMĚRU DO 40 MM</t>
  </si>
  <si>
    <t>75IA5X</t>
  </si>
  <si>
    <t>OPTOTRUBKOVÁ KONCOVKA - MONTÁŽ</t>
  </si>
  <si>
    <t>75ID11</t>
  </si>
  <si>
    <t>PLASTOVÁ ZEMNÍ KOMORA PRO ULOŽENÍ REZERVY</t>
  </si>
  <si>
    <t>75ID1X</t>
  </si>
  <si>
    <t>PLASTOVÁ ZEMNÍ KOMORA PRO ULOŽENÍ REZERVY - MONTÁŽ</t>
  </si>
  <si>
    <t>75ID31</t>
  </si>
  <si>
    <t>PLASTOVÁ ZEMNÍ KOMORA TĚSNENÍ PRO HDPE TRUBKU DO 40 MM</t>
  </si>
  <si>
    <t>75ID3X</t>
  </si>
  <si>
    <t>PLASTOVÁ ZEMNÍ KOMORA TĚSNENÍ PRO HDPE TRUBKU DO 40 MM - MONTÁŽ</t>
  </si>
  <si>
    <t>75IEE1</t>
  </si>
  <si>
    <t>OPTICKÝ ROZVADĚČ 19" PROVEDENÍ DO 12 VLÁKEN</t>
  </si>
  <si>
    <t>75IEE5</t>
  </si>
  <si>
    <t>OPTICKÝ ROZVADĚČ 19" PROVEDENÍ DO 144 VLÁKEN</t>
  </si>
  <si>
    <t>75IEG1</t>
  </si>
  <si>
    <t>KAZETA PRO ULOŽENÍ SVÁRŮ - DODÁVKA</t>
  </si>
  <si>
    <t>75IEGX</t>
  </si>
  <si>
    <t>KAZETA PRO ULOŽENÍ SVÁRŮ - MONTÁŽ</t>
  </si>
  <si>
    <t>75IEH1</t>
  </si>
  <si>
    <t>KONEKTOROVÝ MODUL 12 VLÁKEN - DODÁVKA</t>
  </si>
  <si>
    <t>75IEHX</t>
  </si>
  <si>
    <t>KONEKTOROVÝ MODUL 12 VLÁKEN - MONTÁŽ</t>
  </si>
  <si>
    <t>75IEI1</t>
  </si>
  <si>
    <t>SPOJOVACÍ MODUL 12 VLÁKEN - DODÁVKA</t>
  </si>
  <si>
    <t>75IEIX</t>
  </si>
  <si>
    <t>SPOJOVACÍ MODUL 12 VLÁKEN - MONTÁŽ</t>
  </si>
  <si>
    <t>75IF31</t>
  </si>
  <si>
    <t>ZEMNÍCÍ SVORKOVNICE</t>
  </si>
  <si>
    <t>75IF3X</t>
  </si>
  <si>
    <t>ZEMNÍCÍ SVORKOVNICE - MONTÁŽ</t>
  </si>
  <si>
    <t>75IF91</t>
  </si>
  <si>
    <t>KONSTRUKCE DO SKŘÍNĚ 19" PRO UPEVNĚNÍ ZAŘÍZENÍ</t>
  </si>
  <si>
    <t>75IF9X</t>
  </si>
  <si>
    <t>KONSTRUKCE DO SKŘÍNĚ 19" PRO UPEVNĚNÍ ZAŘÍZENÍ - MONTÁŽ</t>
  </si>
  <si>
    <t>75IH41</t>
  </si>
  <si>
    <t>UKONČENÍ KABELU FORMA KABELOVÁ DÉLKY PŘES 0,5 M DO 5XN</t>
  </si>
  <si>
    <t>75IH61</t>
  </si>
  <si>
    <t>UKONČENÍ KABELU OPTICKÉHO DO 12 VLÁKEN</t>
  </si>
  <si>
    <t>75IH62</t>
  </si>
  <si>
    <t>UKONČENÍ KABELU OPTICKÉHO DO 36 VLÁKEN</t>
  </si>
  <si>
    <t>75IH81</t>
  </si>
  <si>
    <t>UKONČENÍ KABELU OBJÍMKA KABELOVÁ</t>
  </si>
  <si>
    <t>75IH8X</t>
  </si>
  <si>
    <t>UKONČENÍ KABELU OBJÍMKA KABELOVÁ - MONTÁŽ</t>
  </si>
  <si>
    <t>75IK21</t>
  </si>
  <si>
    <t>MĚŘENÍ KOMPLEXNÍ OPTICKÉHO KABELU</t>
  </si>
  <si>
    <t>VLÁKNO</t>
  </si>
  <si>
    <t>75J811</t>
  </si>
  <si>
    <t>OPTICKÝ PIGTAIL MULTIMODE DO 2 M</t>
  </si>
  <si>
    <t>75J81X</t>
  </si>
  <si>
    <t>OPTICKÝ PIGTAIL MULTIMODE - MONTÁŽ</t>
  </si>
  <si>
    <t>50</t>
  </si>
  <si>
    <t>75J911</t>
  </si>
  <si>
    <t>OPTICKÝ PATCHCORD MULTIMODE DO 5 M</t>
  </si>
  <si>
    <t>51</t>
  </si>
  <si>
    <t>75J91X</t>
  </si>
  <si>
    <t>OPTICKÝ PATCHCORD MULTIMODE - MONTÁŽ</t>
  </si>
  <si>
    <t>52</t>
  </si>
  <si>
    <t>75JB43</t>
  </si>
  <si>
    <t>DATOVÝ ROZVADĚČ 19" 800X800 DO 47 U</t>
  </si>
  <si>
    <t>53</t>
  </si>
  <si>
    <t>75JB4X</t>
  </si>
  <si>
    <t>DATOVÝ ROZVADĚČ 19" 800X800 - MONTÁŽ</t>
  </si>
  <si>
    <t>54</t>
  </si>
  <si>
    <t>75K232</t>
  </si>
  <si>
    <t>NAPÁJECÍ ZDROJ 48 V DC, SAMOSTATNÝ DO 500W</t>
  </si>
  <si>
    <t>55</t>
  </si>
  <si>
    <t>75K23X</t>
  </si>
  <si>
    <t>NAPÁJECÍ ZDROJ 48 V DC, SAMOSTATNÝ - MONTÁŽ</t>
  </si>
  <si>
    <t>56</t>
  </si>
  <si>
    <t>75K423</t>
  </si>
  <si>
    <t>MĚNIČ NAPĚTÍ DC/DC DO 1000W</t>
  </si>
  <si>
    <t>57</t>
  </si>
  <si>
    <t>75K42X</t>
  </si>
  <si>
    <t>MĚNIČ NAPĚTÍ DC/DC - MONTÁŽ</t>
  </si>
  <si>
    <t>58</t>
  </si>
  <si>
    <t>75K511</t>
  </si>
  <si>
    <t>BATERIOVÉ VEDENÍ O PRŮŘEZU DO 16 MM2</t>
  </si>
  <si>
    <t>59</t>
  </si>
  <si>
    <t>75K51X</t>
  </si>
  <si>
    <t>BATERIOVÉ VEDENÍ O PRŮŘEZU DO 16 MM2 - MONTÁŽ</t>
  </si>
  <si>
    <t>60</t>
  </si>
  <si>
    <t>75K61X</t>
  </si>
  <si>
    <t>AKUMULÁTOROVÁ BATERIE DO 100AH</t>
  </si>
  <si>
    <t>61</t>
  </si>
  <si>
    <t>75K62X</t>
  </si>
  <si>
    <t>AKUMULÁTOROVÁ BATERIE - MONTÁŽ</t>
  </si>
  <si>
    <t>62</t>
  </si>
  <si>
    <t>75K671</t>
  </si>
  <si>
    <t>AKUMULÁTOROVÁ BATERIE - STOJAN/NOSIČ AKUMULÁTORŮ</t>
  </si>
  <si>
    <t>63</t>
  </si>
  <si>
    <t>75K67X</t>
  </si>
  <si>
    <t>AKUMULÁTOROVÁ BATERIE - STOJAN/NOSIČ AKUMULÁTORŮ - MONTÁŽ</t>
  </si>
  <si>
    <t>64</t>
  </si>
  <si>
    <t>75K691</t>
  </si>
  <si>
    <t>AKUMULÁTOROVÁ BATERIE - FORMOVÁNÍ SESTAVY</t>
  </si>
  <si>
    <t>65</t>
  </si>
  <si>
    <t>75K69X</t>
  </si>
  <si>
    <t>AKUMULÁTOROVÁ BATERIE - FORMOVÁNÍ SESTAVY - MONTÁŽ</t>
  </si>
  <si>
    <t>66</t>
  </si>
  <si>
    <t>75M914</t>
  </si>
  <si>
    <t>DATOVÁ INFRASTRUKTURA LAN, SWITCH ETHERNET L2 - 24X10/100 POE + 2XUPLINK</t>
  </si>
  <si>
    <t>67</t>
  </si>
  <si>
    <t>75M917</t>
  </si>
  <si>
    <t>DATOVÁ INFRASTRUKTURA LAN, SWITCH ETHERNET L2 - DOPLNĚNÍ 1GE SFP LH</t>
  </si>
  <si>
    <t>68</t>
  </si>
  <si>
    <t>75M91X</t>
  </si>
  <si>
    <t>DATOVÁ INFRASTRUKTURA LAN, SWITCH ETHERNET L2 - MONTÁŽ</t>
  </si>
  <si>
    <t>69</t>
  </si>
  <si>
    <t>R75M934</t>
  </si>
  <si>
    <t>DATOVÁ INFRASTRUKTURA LAN, SWITCH ETHERNET L3 - 48X10/100/1000 POE +4XUPLINK</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</si>
  <si>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</si>
  <si>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70</t>
  </si>
  <si>
    <t>R75M936</t>
  </si>
  <si>
    <t>DATOVÁ INFRASTRUKTURA LAN, SWITCH ETHERNET L3 - DOPLNĚNÍ 1GE SFP LH</t>
  </si>
  <si>
    <t>71</t>
  </si>
  <si>
    <t>R75M93X</t>
  </si>
  <si>
    <t>DATOVÁ INFRASTRUKTURA LAN, SWITCH ETHERNET L3 -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</si>
  <si>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</si>
  <si>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72</t>
  </si>
  <si>
    <t>75M941</t>
  </si>
  <si>
    <t>DATOVÁ INFRASTRUKTURA LAN, FIREWALL PRO KONCOVÉ LOKALITY - PROPUSTNOST 150MBPS, 8X10/100 + 25 IPSEC VPN + 3DES/AES LICENSE</t>
  </si>
  <si>
    <t>73</t>
  </si>
  <si>
    <t>75M94X</t>
  </si>
  <si>
    <t>DATOVÁ INFRASTRUKTURA LAN, FIREWALL PRO KONCOVÉ LOKALITY - MONTÁŽ</t>
  </si>
  <si>
    <t xml:space="preserve">  PS 09-02-21</t>
  </si>
  <si>
    <t>Rozhlasové zařízení</t>
  </si>
  <si>
    <t>PS 09-02-21</t>
  </si>
  <si>
    <t>Elektroinstalace - slaboproud</t>
  </si>
  <si>
    <t>703411</t>
  </si>
  <si>
    <t>ELEKTROINSTALAČNÍ TRUBKA PLASTOVÁ VČETNĚ UPEVNĚNÍ A PŘÍSLUŠENSTVÍ DN PRŮMĚRU DO 25 MM</t>
  </si>
  <si>
    <t>703421</t>
  </si>
  <si>
    <t>ELEKTROINSTALAČNÍ TRUBKA PLASTOVÁ UV STABILNÍ VČETNĚ UPEVNĚNÍ A PŘÍSLUŠENSTVÍ DN PRŮMĚRU DO 25 MM</t>
  </si>
  <si>
    <t>703721</t>
  </si>
  <si>
    <t>KABELOVÁ PŘÍCHYTKA PRO ROZSAH UPNUTÍ DO 25 MM</t>
  </si>
  <si>
    <t>703752</t>
  </si>
  <si>
    <t>PROTIPOŽÁRNÍ UCPÁVKA STĚNOU/STROPEM, TL DO 50CM, DO EI 90 MIN.</t>
  </si>
  <si>
    <t>M2</t>
  </si>
  <si>
    <t>747703</t>
  </si>
  <si>
    <t>ZKUŠEBNÍ PROVOZ</t>
  </si>
  <si>
    <t>74F321</t>
  </si>
  <si>
    <t>PROTOKOL ZPŮSOBILOSTI</t>
  </si>
  <si>
    <t>74F323</t>
  </si>
  <si>
    <t>PROTOKOL UTZ</t>
  </si>
  <si>
    <t>75J321</t>
  </si>
  <si>
    <t>KABEL SDĚLOVACÍ PRO STRUKTUROVANOU KABELÁŽ FTP/STP</t>
  </si>
  <si>
    <t>KMPÁR</t>
  </si>
  <si>
    <t>75J32X</t>
  </si>
  <si>
    <t>KABEL SDĚLOVACÍ PRO STRUKTUROVANOU KABELÁŽ FTP/STP - MONTÁŽ</t>
  </si>
  <si>
    <t>75L113</t>
  </si>
  <si>
    <t>ROZHLASOVÁ ÚSTŘEDNA DIGITÁLNÍ (IP) PROVEDENÍ SE ZESILOVAČEM DO 300W</t>
  </si>
  <si>
    <t>75L11X</t>
  </si>
  <si>
    <t>ROZHLASOVÁ ÚSTŘEDNA - MONTÁŽ</t>
  </si>
  <si>
    <t>75L124</t>
  </si>
  <si>
    <t>PŘÍSLUŠENSTVÍ ÚSTŘEDNY - MODUL SPÍNÁNÍ OKRUHŮ</t>
  </si>
  <si>
    <t>75L126</t>
  </si>
  <si>
    <t>PŘÍSLUŠENSTVÍ ÚSTŘEDNY - ŘÍZENÍ ROZHLASOVÉ ÚSTŘEDNY</t>
  </si>
  <si>
    <t>75L12X</t>
  </si>
  <si>
    <t>PŘÍSLUŠENSTVÍ ÚSTŘEDNY - MONTÁŽ</t>
  </si>
  <si>
    <t>75L141</t>
  </si>
  <si>
    <t>ROZHLASOVÝ OVLÁDACÍ PRVEK OVLÁDACÍ PULT ROZHLASU</t>
  </si>
  <si>
    <t>75L14X</t>
  </si>
  <si>
    <t>ROZHLASOVÝ OVLÁDACÍ PRVEK - MONTÁŽ</t>
  </si>
  <si>
    <t>75L163</t>
  </si>
  <si>
    <t>ROZHLASOVÉ PŘÍSLUŠENSTVÍ - ROZVODNÁ KRABICE PRO ROZHLAS</t>
  </si>
  <si>
    <t>75L16X</t>
  </si>
  <si>
    <t>ROZHLASOVÉ PŘÍSLUŠENSTVÍ - MONTÁŽ</t>
  </si>
  <si>
    <t>75L172</t>
  </si>
  <si>
    <t>REPRODUKTOR VENKOVNÍ SMĚROVÝ S NASTAVITELNÝM VÝKONEM</t>
  </si>
  <si>
    <t>75L17X</t>
  </si>
  <si>
    <t>REPRODUKTOR VENKOVNÍ - MONTÁŽ</t>
  </si>
  <si>
    <t>75L181</t>
  </si>
  <si>
    <t>REPRODUKTOR VNITŘNÍ SKŘÍŇKOVÝ</t>
  </si>
  <si>
    <t>75L185</t>
  </si>
  <si>
    <t>REPRODUKTOR VNITŘNÍ STROPNÍ</t>
  </si>
  <si>
    <t>75L18X</t>
  </si>
  <si>
    <t>REPRODUKTOR VNITŘNÍ - MONTÁŽ</t>
  </si>
  <si>
    <t>75L191</t>
  </si>
  <si>
    <t>KABEL SILOVÝ PRO ROZHLAS PRŮMĚRU DO 1,5 MM2</t>
  </si>
  <si>
    <t>kmžíla</t>
  </si>
  <si>
    <t>75L192</t>
  </si>
  <si>
    <t>KABEL SILOVÝ PRO ROZHLAS PRŮMĚRU PŘES 1,5 MM2</t>
  </si>
  <si>
    <t>75L19X</t>
  </si>
  <si>
    <t>KABEL SILOVÝ PRO ROZHLAS - MONTÁŽ</t>
  </si>
  <si>
    <t>75L1B1</t>
  </si>
  <si>
    <t>ZKOUŠENÍ, NASTAVENÍ HLASITOSTI ROZHLASOVÉHO ZAŘÍZENÍ</t>
  </si>
  <si>
    <t>KOMPLET</t>
  </si>
  <si>
    <t>75L1B2</t>
  </si>
  <si>
    <t>ZKOUŠENÍ, NASTAVENÍ A UVEDENÍ ROZHLASOVÉHO ZAŘÍZENÍ DO PROVOZU</t>
  </si>
  <si>
    <t>75L3I1</t>
  </si>
  <si>
    <t>ZAŠKOLENÍ OBSLUHY NA MÍSTĚ, INSTALACE, DOPRAVA DO 200 KM</t>
  </si>
  <si>
    <t xml:space="preserve">  PS 09-02-31</t>
  </si>
  <si>
    <t>Integrovaná telekomunikační zařízení</t>
  </si>
  <si>
    <t>PS 09-02-31</t>
  </si>
  <si>
    <t>75M321</t>
  </si>
  <si>
    <t>DIGITÁLNÍ TELEFONIE A VOIP, TELEFONNÍ PŘÍSTROJ DIGITÁLNÍ POKROČILÝ</t>
  </si>
  <si>
    <t>75M121</t>
  </si>
  <si>
    <t>TELEFONNÍ PŘÍSTROJ ANALAGOVÝ (AUT)</t>
  </si>
  <si>
    <t>75M12X</t>
  </si>
  <si>
    <t>TELEFONNÍ PŘÍSTROJ ANALOGOVÝ (AUT) - MONTÁŽ</t>
  </si>
  <si>
    <t>75M311</t>
  </si>
  <si>
    <t>DIGITÁLNÍ TELEFONIE A VOIP, TELEFONNÍ PŘÍSTROJ DIGITÁLNÍ ZÁKLADNÍ - DODÁVKA</t>
  </si>
  <si>
    <t>75M31X</t>
  </si>
  <si>
    <t>DIGITÁLNÍ TELEFONIE A VOIP, TELEFONNÍ PŘÍSTROJ DIGITÁLNÍ ZÁKLADNÍ - MONTÁŽ</t>
  </si>
  <si>
    <t>75M32X</t>
  </si>
  <si>
    <t>DIGITÁLNÍ TELEFONIE A VOIP, TELEFONNÍ PŘÍSTROJ DIGITÁLNÍ POKROČILÝ - MONTÁŽ</t>
  </si>
  <si>
    <t>75M421</t>
  </si>
  <si>
    <t>TELEFONNÍ ZAPOJOVAČ DIGITÁLNÍ, DISPEČERSKÝ TERMINÁL VOIP S DOTYKOVOU OBRAZOVKOU</t>
  </si>
  <si>
    <t>75M42X</t>
  </si>
  <si>
    <t>TELEFONNÍ ZAPOJOVAČ DIGITÁLNÍ, DISPEČERSKÝ TERMINÁL VOIP - MONTÁŽ</t>
  </si>
  <si>
    <t>75M614</t>
  </si>
  <si>
    <t>IP TELEFONNÍ ÚSTŘEDNA 7U, 200 UŽIVATELŮ Z TOHO AŽ 96 ANALOG., ISDN30, SIP TRUNK 60CH., BACKUP SERVER, 3 ROKY PODPORY</t>
  </si>
  <si>
    <t>R75M62W</t>
  </si>
  <si>
    <t>TELEKOMUNIKAČNÍ SERVER DO 300 PORTŮ - DOPLNĚNÍ HW, SW, LICENCE</t>
  </si>
  <si>
    <t>75M62X</t>
  </si>
  <si>
    <t>TELEFONNÍ ÚSTŘEDNA, IP TELEFONNÍ ÚSTŘEDNA - MONTÁŽ</t>
  </si>
  <si>
    <t>75M711</t>
  </si>
  <si>
    <t>ZÁZNAMOVÉ ZAŘÍZENÍ, DIGITÁLNÍ PRŮMYSLOVÉ PROVEDENÍ</t>
  </si>
  <si>
    <t>75M71a</t>
  </si>
  <si>
    <t>ZÁZNAMOVÉ ZAŘÍZENÍ, LICENCE - KAC, AKTIVACE JEDNOHO KANÁLU/ZAŘÍZENÍ</t>
  </si>
  <si>
    <t>75M72X</t>
  </si>
  <si>
    <t>ZÁZNAMOVÉ ZAŘÍZENÍ - MONTÁŽ</t>
  </si>
  <si>
    <t xml:space="preserve">  PS 09-02-41</t>
  </si>
  <si>
    <t>Zařízení pro detekci požáru (ZPDP)</t>
  </si>
  <si>
    <t>PS 09-02-41</t>
  </si>
  <si>
    <t>703731</t>
  </si>
  <si>
    <t>KABELOVÁ PŘÍCHYTKA S FUNKČNÍ ODOLNOSTÍ PŘI POŽÁRU PRO ROZSAH UPNUTÍ DO 25 MM</t>
  </si>
  <si>
    <t>741112</t>
  </si>
  <si>
    <t>KRABICE (ROZVODKA) INSTALAČNÍ PŘÍSTROJOVÁ SE SVORKOVNICÍ DO 4 MM2</t>
  </si>
  <si>
    <t>75J632</t>
  </si>
  <si>
    <t>KABEL SDĚLOVACÍ PRO EPS BEZHALOGENOVÝ S FUNKČNÍ ODOLNOSTÍ PRŮMĚRU DO 1,0 MM2</t>
  </si>
  <si>
    <t>75J63X</t>
  </si>
  <si>
    <t>KABEL SDĚLOVACÍ PRO EPS BEZHALOGENOVÝ S FUNKČNÍ ODOLNOSTÍ - MONTÁŽ</t>
  </si>
  <si>
    <t>75O112</t>
  </si>
  <si>
    <t>EPS (ZPDP), ÚSTŘEDNA ADRESOVATELNÁ DO 512 ADRES</t>
  </si>
  <si>
    <t>75O11X</t>
  </si>
  <si>
    <t>EPS (ZPDP), ÚSTŘEDNA - MONTÁŽ</t>
  </si>
  <si>
    <t>75O121</t>
  </si>
  <si>
    <t>EPS (ZPDP), SOFTWARE ÚSTŘEDNY</t>
  </si>
  <si>
    <t>75O12W</t>
  </si>
  <si>
    <t>EPS (ZPDP), SOFTWARE ÚSTŘEDNY - DOPLNĚNÍ</t>
  </si>
  <si>
    <t>75O12X</t>
  </si>
  <si>
    <t>EPS (ZPDP), SOFTWARE ÚSTŘEDNY - MONTÁŽ</t>
  </si>
  <si>
    <t>75O131</t>
  </si>
  <si>
    <t>EPS (ZPDP), TABLO OBSLUHY</t>
  </si>
  <si>
    <t>75O13X</t>
  </si>
  <si>
    <t>EPS (ZPDP), TABLO OBSLUHY - MONTÁŽ</t>
  </si>
  <si>
    <t>75O171</t>
  </si>
  <si>
    <t>EPS (ZPDP), JEDNOTKA VSTUPŮ/VÝSTUPŮ</t>
  </si>
  <si>
    <t>75O17X</t>
  </si>
  <si>
    <t>EPS (ZPDP), JEDNOTKA VSTUPŮ/VÝSTUPŮ - MONTÁŽ</t>
  </si>
  <si>
    <t>75O1A4</t>
  </si>
  <si>
    <t>EPS (ZPDP), HLÁSIČ TEPLOTNÍ - LEHKÉ PROVEDENÍ</t>
  </si>
  <si>
    <t>75O1AA</t>
  </si>
  <si>
    <t>EPS (ZPDP), HLÁSIČ MULTISENZOROVÝ - LEHKÉ PROVEDENÍ</t>
  </si>
  <si>
    <t>75O1B1</t>
  </si>
  <si>
    <t>EPS (ZPDP), HLÁSIČ TLAČÍTKOVÝ - LEHKÉ PROVEDENÍ</t>
  </si>
  <si>
    <t>75O1BX</t>
  </si>
  <si>
    <t>EPS (ZPDP), HLÁSIČ - MONTÁŽ</t>
  </si>
  <si>
    <t>75O1C1</t>
  </si>
  <si>
    <t>EPS (ZPDP), SIRÉNA VNITŘNÍ</t>
  </si>
  <si>
    <t>75O1CX</t>
  </si>
  <si>
    <t>EPS (ZPDP), SIRÉNA - MONTÁŽ</t>
  </si>
  <si>
    <t>75O1D3</t>
  </si>
  <si>
    <t>EPS (ZPDP), ZDROJ EPS 24 V/DO 10 A</t>
  </si>
  <si>
    <t>75O1DX</t>
  </si>
  <si>
    <t>EPS (ZPDP), ZDROJ EPS - MONTÁŽ</t>
  </si>
  <si>
    <t>75O1E8</t>
  </si>
  <si>
    <t>EPS (ZPDP), PROVOZNÍ KNIHA</t>
  </si>
  <si>
    <t>75O1F1</t>
  </si>
  <si>
    <t>EPS (ZPDP), OSTATNÍ PŘÍSLUŠENSTVÍ - JEDNOTKA ADRESOVACÍ PRO PŘÍPOJENÍ POŽÁRNÍCH HLÁSIČŮ</t>
  </si>
  <si>
    <t>75O1FX</t>
  </si>
  <si>
    <t>EPS (ZPDP), OSTATNÍ PŘÍSLUŠENSTVÍ - MONTÁŽ</t>
  </si>
  <si>
    <t>75O1H1</t>
  </si>
  <si>
    <t>EPS (ZPDP), ŠKOLENÍ A ZÁCVIK PERSONÁLU OBSLUHUJÍCÍHO ZAŘÍZENÍ POŽÁRNÍ SIGNALIZACE EPS</t>
  </si>
  <si>
    <t>75O1H2</t>
  </si>
  <si>
    <t>EPS (ZPDP), MĚŘENÍ KONTINUITY, IZOLAČNÍHO STAVU A ODPORU JEDNOHO ÚSEKU SMYČKY EPS</t>
  </si>
  <si>
    <t>75O1H3</t>
  </si>
  <si>
    <t>EPS (ZPDP), PŘEZKOUŠENÍ POŽÁRNÍ ÚSTŘEDNY</t>
  </si>
  <si>
    <t>75O1H4</t>
  </si>
  <si>
    <t>EPS (ZPDP), UVEDENÍ POŽÁRNÍ ÚSTŘEDNY DO TRVALÉHO PROVOZU</t>
  </si>
  <si>
    <t>75O1H5</t>
  </si>
  <si>
    <t>EPS (ZPDP), REVIZE POŽÁRNÍ ÚSTŘEDNY</t>
  </si>
  <si>
    <t>75O441</t>
  </si>
  <si>
    <t>LINEÁRNÍ TEPLOTNÍ HLÁSIČE, VYHODNOCOVACÍ JEDNOTKA - METALICKÝ KABEL</t>
  </si>
  <si>
    <t>75O44X</t>
  </si>
  <si>
    <t>LINEÁRNÍ TEPLOTNÍ HLÁSIČE, VYHODNOCOVACÍ JEDNOTKA - MONTÁŽ</t>
  </si>
  <si>
    <t>75O451</t>
  </si>
  <si>
    <t>LINEÁRNÍ TEPLOTNÍ HLÁSIČE, DETEKČNÍ KABEL METALICKÝ</t>
  </si>
  <si>
    <t>75O45X</t>
  </si>
  <si>
    <t>LINEÁRNÍ TEPLOTNÍ HLÁSIČE, DETEKČNÍ KABEL - MONTÁŽ</t>
  </si>
  <si>
    <t>75O691</t>
  </si>
  <si>
    <t>EKV, PŘÍDRŽNÝ MAGNET DVEŘÍ</t>
  </si>
  <si>
    <t>75O69X</t>
  </si>
  <si>
    <t>EKV, PŘÍDRŽNÝ MAGNET DVEŘÍ - MONTÁŽ</t>
  </si>
  <si>
    <t xml:space="preserve">  PS 09-02-42</t>
  </si>
  <si>
    <t>Elektrická zabezpečovací signalizace PZTS</t>
  </si>
  <si>
    <t>PS 09-02-42</t>
  </si>
  <si>
    <t>703412</t>
  </si>
  <si>
    <t>ELEKTROINSTALAČNÍ TRUBKA PLASTOVÁ VČETNĚ UPEVNĚNÍ A PŘÍSLUŠENSTVÍ DN PRŮMĚRU PŘES 25 DO 40 MM</t>
  </si>
  <si>
    <t>741121</t>
  </si>
  <si>
    <t>KRABICE (ROZVODKA) INSTALAČNÍ ODBOČNÁ PRÁZDNÁ</t>
  </si>
  <si>
    <t>75IF11</t>
  </si>
  <si>
    <t>SPOJOVACÍ SVORKOVNICE 2/10</t>
  </si>
  <si>
    <t>75IF1X</t>
  </si>
  <si>
    <t>SPOJOVACÍ SVORKOVNICE 2/10 - MONTÁŽ</t>
  </si>
  <si>
    <t>75J131</t>
  </si>
  <si>
    <t>NOSNÁ LIŠTA DIN</t>
  </si>
  <si>
    <t>75J13X</t>
  </si>
  <si>
    <t>NOSNÁ LIŠTA DIN - MONTÁŽ</t>
  </si>
  <si>
    <t>75JB2X</t>
  </si>
  <si>
    <t>DATOVÝ ROZVADĚČ 19" 600X800 - MONTÁŽ</t>
  </si>
  <si>
    <t>75JB21</t>
  </si>
  <si>
    <t>DATOVÝ ROZVADĚČ 19" 600X800 DO 15 U</t>
  </si>
  <si>
    <t>75K211</t>
  </si>
  <si>
    <t>NAPÁJECÍ ZDROJ 12 V DC, SAMOSTATNÝ DO 200W</t>
  </si>
  <si>
    <t>75K21X</t>
  </si>
  <si>
    <t>NAPÁJECÍ ZDROJ 12 V DC, SAMOSTATNÝ - MONTÁŽ</t>
  </si>
  <si>
    <t>75O513</t>
  </si>
  <si>
    <t>PZTS, ÚSTŘEDNA DO 264 ZÓN</t>
  </si>
  <si>
    <t>75O51X</t>
  </si>
  <si>
    <t>PZTS, ÚSTŘEDNA - MONTÁŽ</t>
  </si>
  <si>
    <t>75O521</t>
  </si>
  <si>
    <t>PZTS, SOFTWARE ÚSTŘEDNY</t>
  </si>
  <si>
    <t>75O52W</t>
  </si>
  <si>
    <t>PZTS, SOFTWARE ÚSTŘEDNY - DOPLNĚNÍ</t>
  </si>
  <si>
    <t>75O541</t>
  </si>
  <si>
    <t>PZTS, KLÁVESNICE - BAREVNÝ DOTYKOVÝ DISPLEJ</t>
  </si>
  <si>
    <t>75O542</t>
  </si>
  <si>
    <t>PZTS, KLÁVESNICE - LCD DISPLEJ</t>
  </si>
  <si>
    <t>75O54X</t>
  </si>
  <si>
    <t>PZTS, KLÁVESNICE - MONTÁŽ</t>
  </si>
  <si>
    <t>75O551</t>
  </si>
  <si>
    <t>PZTS, KONCENTRÁTOR 8 ZÓN + 4 PGM VÝSTUPY V PLASTOVÉM KRYTU</t>
  </si>
  <si>
    <t>75O55X</t>
  </si>
  <si>
    <t>PZTS, KONCENTRÁTOR - MONTÁŽ</t>
  </si>
  <si>
    <t>75O561</t>
  </si>
  <si>
    <t>PZTS, ROZVODNÁ KRABICE</t>
  </si>
  <si>
    <t>75O56X</t>
  </si>
  <si>
    <t>PZTS, ROZVODNÁ KRABICE - MONTÁŽ</t>
  </si>
  <si>
    <t>75O573</t>
  </si>
  <si>
    <t>PZTS, MAGNETICKÝ KONTAKT HLINÍKOVÝ - LEHKÉ PROVEDENÍ</t>
  </si>
  <si>
    <t>75O574</t>
  </si>
  <si>
    <t>PZTS, MAGNETICKÝ KONTAKT HLINÍKOVÝ - TĚŽKÉ PROVEDENÍ</t>
  </si>
  <si>
    <t>75O57X</t>
  </si>
  <si>
    <t>PZTS, MAGNETICKÝ KONTAKT - MONTÁŽ</t>
  </si>
  <si>
    <t>75O594</t>
  </si>
  <si>
    <t>PZTS, PROSTOROVÝ DETEKTOR DUÁLNÍ PRO VYSOKÁ RIZIKA, ANTIMASKING</t>
  </si>
  <si>
    <t>75O59X</t>
  </si>
  <si>
    <t>PZTS, PROSTOROVÝ DETEKTOR - MONTÁŽ</t>
  </si>
  <si>
    <t>75O5A1</t>
  </si>
  <si>
    <t>PZTS, DETEKTOR TŘÍŠTĚNÍ SKLA</t>
  </si>
  <si>
    <t>75O5AX</t>
  </si>
  <si>
    <t>PZTS, DETEKTOR TŘÍŠTĚNÍ SKLA - MONTÁŽ</t>
  </si>
  <si>
    <t>75O5E1</t>
  </si>
  <si>
    <t>PZTS, ČIDLO SPECIÁLNÍ</t>
  </si>
  <si>
    <t>75O5EX</t>
  </si>
  <si>
    <t>PZTS, ČIDLO SPECIÁLNÍ - MONTÁŽ</t>
  </si>
  <si>
    <t>75O5F1</t>
  </si>
  <si>
    <t>PZTS, DVEŘNÍ MODUL</t>
  </si>
  <si>
    <t>75O5FX</t>
  </si>
  <si>
    <t>PZTS, DVEŘNÍ MODUL - MONTÁŽ</t>
  </si>
  <si>
    <t>75O5G1</t>
  </si>
  <si>
    <t>PZTS, BEZKONTAKTNÍ ČTEČKA KARET</t>
  </si>
  <si>
    <t>75O5GX</t>
  </si>
  <si>
    <t>PZTS, BEZKONTAKTNÍ ČTEČKA KARET - MONTÁŽ</t>
  </si>
  <si>
    <t>75O5H1</t>
  </si>
  <si>
    <t>PZTS, PROPOJOVACÍ MODUL PRO ČTEČKU</t>
  </si>
  <si>
    <t>75O5HX</t>
  </si>
  <si>
    <t>PZTS, PROPOJOVACÍ MODUL PRO ČTEČKU - MONTÁŽ</t>
  </si>
  <si>
    <t>75O5K1</t>
  </si>
  <si>
    <t>PZTS, PŘEPĚŤOVÁ OCHRANA SBĚRNICE</t>
  </si>
  <si>
    <t>75O5KX</t>
  </si>
  <si>
    <t>PZTS, PŘEPĚŤOVÁ OCHRANA SBĚRNICE - MONTÁŽ</t>
  </si>
  <si>
    <t>75O5M1</t>
  </si>
  <si>
    <t>PZTS, SIRÉNA VNITŘNÍ</t>
  </si>
  <si>
    <t>75O5MX</t>
  </si>
  <si>
    <t>PZTS, SIRÉNA - MONTÁŽ</t>
  </si>
  <si>
    <t>75O5O1</t>
  </si>
  <si>
    <t>PZTS, ŠKOLENÍ A ZÁCVIK PERSONÁLU OBSLUHUJÍCÍHO ZAŘÍZENÍ PZTS</t>
  </si>
  <si>
    <t>75O5O2</t>
  </si>
  <si>
    <t>PZTS, ZÁVĚREČNÉ OŽIVENÍ, NASTAVENÍ A FUNKČNÍ ODZKOUŠENÍ ZAŘÍZENÍ PZTS</t>
  </si>
  <si>
    <t>75O5O3</t>
  </si>
  <si>
    <t>PZTS, PŘEZKOUŠENÍ ÚSTŘEDNY PZTS</t>
  </si>
  <si>
    <t>75O5O4</t>
  </si>
  <si>
    <t>PZTS, UVEDENÍ ÚSTŘEDNY PZTS DO TRVALÉHO PROVOZU</t>
  </si>
  <si>
    <t>75O5O5</t>
  </si>
  <si>
    <t>PZTS, REVIZE ÚSTŘEDNY PZTS</t>
  </si>
  <si>
    <t xml:space="preserve">  PS 09-02-71</t>
  </si>
  <si>
    <t>Dohledový videosystém (VSS)</t>
  </si>
  <si>
    <t>PS 09-02-71</t>
  </si>
  <si>
    <t>75IF81</t>
  </si>
  <si>
    <t>MONTÁŽNÍ RÁM 40+1</t>
  </si>
  <si>
    <t>75IF8X</t>
  </si>
  <si>
    <t>MONTÁŽNÍ RÁM 40+1 - MONTÁŽ</t>
  </si>
  <si>
    <t>75JA21</t>
  </si>
  <si>
    <t>ZÁSUVKA DATOVÁ RJ45 POD OMÍTKU</t>
  </si>
  <si>
    <t>75JA2X</t>
  </si>
  <si>
    <t>ZÁSUVKA DATOVÁ RJ45 - MONTÁŽ</t>
  </si>
  <si>
    <t>75JA53</t>
  </si>
  <si>
    <t>ROZVADĚČ STRUKT. KABELÁŽE, PATCHPANEL 24 ZÁSUVEK</t>
  </si>
  <si>
    <t>75JA5X</t>
  </si>
  <si>
    <t>ROZVADĚČ STRUKT. KABELÁŽE, MONTÁŽ ORGANIZÉRU, PATCHPANELU</t>
  </si>
  <si>
    <t>75L421</t>
  </si>
  <si>
    <t>KAMERA DIGITÁLNÍ (IP) PEVNÁ</t>
  </si>
  <si>
    <t>75L424</t>
  </si>
  <si>
    <t>KAMERA DIGITÁLNÍ (IP) SW LICENCE</t>
  </si>
  <si>
    <t>75L42X</t>
  </si>
  <si>
    <t>KAMERA DIGITÁLNÍ (IP) - MONTÁŽ</t>
  </si>
  <si>
    <t>75L431</t>
  </si>
  <si>
    <t>KAMERA DIGITÁLNÍ (IP) DOME PEVNÁ</t>
  </si>
  <si>
    <t>75L434</t>
  </si>
  <si>
    <t>KAMERA DIGITÁLNÍ (IP) DOME SW LICENCE</t>
  </si>
  <si>
    <t>75L43X</t>
  </si>
  <si>
    <t>KAMERA DIGITÁLNÍ (IP) DOME - MONTÁŽ</t>
  </si>
  <si>
    <t>75L454</t>
  </si>
  <si>
    <t>KAMEROVÝ SERVER - ZÁZNAMOVÉ ZAŘÍZENÍ, DO 64 KAMER (HW, SW, LICENCE)</t>
  </si>
  <si>
    <t>75L457</t>
  </si>
  <si>
    <t>KAMEROVÝ SERVER - HDD PŘES 2 TB, PRO PROVOZ 24/7</t>
  </si>
  <si>
    <t>75L45W</t>
  </si>
  <si>
    <t>KAMEROVÝ SERVER - DOPLNĚNÍ ZÁZNAMOVÉHO ZAŘÍZENÍ (HW, SW, LICENCE)</t>
  </si>
  <si>
    <t>75L45X</t>
  </si>
  <si>
    <t>KAMEROVÝ SERVER - MONTÁŽ</t>
  </si>
  <si>
    <t>75L461</t>
  </si>
  <si>
    <t>KLIENSTKÉ PRACOVIŠTĚ - KOMPLETNÍ PRACOVNÍ STANICE (HW, SW, MONITOR)</t>
  </si>
  <si>
    <t>75L46W</t>
  </si>
  <si>
    <t>KLIENSTKÉ PRACOVIŠTĚ - DOPLNĚNÍ HW, SW, LICENCE</t>
  </si>
  <si>
    <t>75L46X</t>
  </si>
  <si>
    <t>KLIENSTKÉ PRACOVIŠTĚ - MONTÁŽ</t>
  </si>
  <si>
    <t>R75L472</t>
  </si>
  <si>
    <t>MONITOR LCD DO 46"</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</si>
  <si>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</si>
  <si>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75L47X</t>
  </si>
  <si>
    <t>MONITOR - MONTÁŽ</t>
  </si>
  <si>
    <t>75L491</t>
  </si>
  <si>
    <t>ZPROVOZNĚNÍ A NASTAVENÍ KAMERY</t>
  </si>
  <si>
    <t>75L492</t>
  </si>
  <si>
    <t>ZPROVOZNĚNÍ A NASTAVENÍ POHLEDU KAMERY</t>
  </si>
  <si>
    <t>75L493</t>
  </si>
  <si>
    <t>ZPROVOZNĚNÍ A NASTAVENÍ KAMEROVÉHO SYSTÉMU</t>
  </si>
  <si>
    <t>75L494</t>
  </si>
  <si>
    <t>ZPROVOZNĚNÍ A NASTAVENÍ ŠKOLENÍ A ZÁCVIK PERSONÁLU OBSLUHUJÍCÍHO KAMEROVÝ SYSTÉM</t>
  </si>
  <si>
    <t>75M923</t>
  </si>
  <si>
    <t>DATOVÁ INFRASTRUKTURA LAN, PRŮMYSLOVÝ RINGSWITCH - L2 4X10/100 + 4X10/100 POE + 2XUPLINK</t>
  </si>
  <si>
    <t>75M926</t>
  </si>
  <si>
    <t>DATOVÁ INFRASTRUKTURA LAN, PRŮMYSLOVÝ RINGSWITCH - DOPLNĚNÍ 1FE SFP ZODOLNĚNÉ</t>
  </si>
  <si>
    <t>75M92X</t>
  </si>
  <si>
    <t>DATOVÁ INFRASTRUKTURA LAN, SWITCH PRŮMYSLOVÝ - MONTÁŽ</t>
  </si>
  <si>
    <t>95333</t>
  </si>
  <si>
    <t>BEZPEČNOST ZNAČKY NERETROREFLEX SAMOLEPICÍ FÓLIE</t>
  </si>
  <si>
    <t xml:space="preserve">  PS 09-02-72</t>
  </si>
  <si>
    <t>Datové rozvody (DATA)</t>
  </si>
  <si>
    <t>PS 09-02-72</t>
  </si>
  <si>
    <t>703111</t>
  </si>
  <si>
    <t>KABELOVÝ ROŠT/LÁVKA NOSNÝ ŽÁROVĚ ZINKOVANÝ VČETNĚ UPEVNĚNÍ A PŘÍSLUŠENSTVÍ SVĚTLÉ ŠÍŘKY DO 100 MM</t>
  </si>
  <si>
    <t>703112</t>
  </si>
  <si>
    <t>KABELOVÝ ROŠT/LÁVKA NOSNÝ ŽÁROVĚ ZINKOVANÝ VČETNĚ UPEVNĚNÍ A PŘÍSLUŠENSTVÍ SVĚTLÉ ŠÍŘKY PŘES 100 DO 250 MM</t>
  </si>
  <si>
    <t>703113</t>
  </si>
  <si>
    <t>KABELOVÝ ROŠT/LÁVKA NOSNÝ ŽÁROVĚ ZINKOVANÝ VČETNĚ UPEVNĚNÍ A PŘÍSLUŠENSTVÍ SVĚTLÉ ŠÍŘKY PŘES 250 DO 400 MM</t>
  </si>
  <si>
    <t>703512</t>
  </si>
  <si>
    <t>ELEKTROINSTALAČNÍ LIŠTA ŠÍŘKY PŘES 30 DO 60 MM</t>
  </si>
  <si>
    <t>75IB11</t>
  </si>
  <si>
    <t>MIKROTRUBIČKA DO 10/8 MM</t>
  </si>
  <si>
    <t>75IB1X</t>
  </si>
  <si>
    <t>MIKROTRUBIČKA DO 10/8 MM - MONTÁŽ</t>
  </si>
  <si>
    <t>75IE61</t>
  </si>
  <si>
    <t>SKŘÍŇ KLIMATIZOVANÁ JEDNODUCHÁ DO 25 U</t>
  </si>
  <si>
    <t>75IE6X</t>
  </si>
  <si>
    <t>SKŘÍŇ KLIMATIZOVANÁ JEDNODUCHÁ DO 25 U - MONTÁŽ</t>
  </si>
  <si>
    <t>75IEEX</t>
  </si>
  <si>
    <t>OPTICKÝ ROZVADĚČ 19" PROVEDENÍ - MONTÁŽ</t>
  </si>
  <si>
    <t>75IH91</t>
  </si>
  <si>
    <t>UKONČENÍ KABELU ŠTÍTEK KABELOVÝ</t>
  </si>
  <si>
    <t>75IH9X</t>
  </si>
  <si>
    <t>UKONČENÍ KABELU ŠTÍTEK KABELOVÝ - MONTÁŽ</t>
  </si>
  <si>
    <t>75JA22</t>
  </si>
  <si>
    <t>ZÁSUVKA DATOVÁ RJ45 NA OMÍTKU</t>
  </si>
  <si>
    <t>75JB41</t>
  </si>
  <si>
    <t>DATOVÝ ROZVADĚČ 19" 800X800 DO 15 U</t>
  </si>
  <si>
    <t>75K321</t>
  </si>
  <si>
    <t>ZÁLOŽNÍ ZDROJ UPS 230 V DO 1000 VA</t>
  </si>
  <si>
    <t>75K32X</t>
  </si>
  <si>
    <t>ZÁLOŽNÍ ZDROJ UPS 230 V DO 1000 VA - MONTÁŽ</t>
  </si>
  <si>
    <t>75K331</t>
  </si>
  <si>
    <t>ZÁLOŽNÍ ZDROJ UPS 230 V DO 3000 VA</t>
  </si>
  <si>
    <t>75K33X</t>
  </si>
  <si>
    <t>ZÁLOŽNÍ ZDROJ UPS 230 V DO 3000 VA - MONTÁŽ</t>
  </si>
  <si>
    <t>75K414</t>
  </si>
  <si>
    <t>MĚNIČ NAPĚTÍ (STŘÍDAČ), SAMOSTATNÝ DC/AC PŘES 1500W</t>
  </si>
  <si>
    <t>75K415</t>
  </si>
  <si>
    <t>MĚNIČ NAPĚTÍ (STŘÍDAČ) 48 V DC/230 V AC - DOPLNĚNÍ SNMP DOHLEDU</t>
  </si>
  <si>
    <t>75K41X</t>
  </si>
  <si>
    <t>MĚNIČ NAPĚTÍ (STŘÍDAČ), SAMOSTATNÝ DC/AC - MONTÁŽ</t>
  </si>
  <si>
    <t>R75M825</t>
  </si>
  <si>
    <t>SWITCH ETHERNET L2 24 PORTŮ, OPTICKÉ ROZHRANÍ</t>
  </si>
  <si>
    <t>R75M828</t>
  </si>
  <si>
    <t>SWITCH ETHERNET L2 48 PORTŮ, OPTICKÉ ROZHRANÍ</t>
  </si>
  <si>
    <t>R75M917</t>
  </si>
  <si>
    <t>DATOVÁ INFRASTRUKTURA LAN, L2 SWITCH PRŮMYSLOVÝ KOMPAKTNÍ,16XFE, DC PROVEDENÍ</t>
  </si>
  <si>
    <t>DATOVÁ INFRASTRUKTURA LAN, L3 SWITCH PRŮMYSLOVÝ MODULÁRNÍ, 8XGE, DC PROVEDENÍ</t>
  </si>
  <si>
    <t xml:space="preserve">  PS 09-02-73</t>
  </si>
  <si>
    <t>Společná televizní anténa (STA)</t>
  </si>
  <si>
    <t>PS 09-02-73</t>
  </si>
  <si>
    <t>75J711</t>
  </si>
  <si>
    <t>KABEL KOAXIÁLNÍ PRO VNITŘNÍ POUŽITÍ PRŮMĚRU DO 5 MM</t>
  </si>
  <si>
    <t>75J71X</t>
  </si>
  <si>
    <t>KABEL KOAXIÁLNÍ PRO VNITŘNÍ POUŽITÍ PRŮMĚRU DO 5 MM - MONTÁŽ</t>
  </si>
  <si>
    <t>75N261</t>
  </si>
  <si>
    <t>MRS, KOAXIÁLNÍ KABEL VENKOVNÍ PRŮMĚRU DO 35 MM</t>
  </si>
  <si>
    <t>75N26X</t>
  </si>
  <si>
    <t>MRS, KOAXIÁLNÍ KABEL VENKOVNÍ - MONTÁŽ</t>
  </si>
  <si>
    <t>75N411</t>
  </si>
  <si>
    <t>ANTÉNNÍ STOŽÁR TRUBKOVÝ DO 5 M</t>
  </si>
  <si>
    <t>75N41X</t>
  </si>
  <si>
    <t>ANTÉNNÍ STOŽÁR TRUBKOVÝ - MONTÁŽ</t>
  </si>
  <si>
    <t>75N641</t>
  </si>
  <si>
    <t>NAPĚŤOVÉ ODDĚLENÍ ANTÉNNÍ SOUSTAVY OD ZAŘÍZENÍ</t>
  </si>
  <si>
    <t xml:space="preserve">  PS 09-02-74</t>
  </si>
  <si>
    <t>Vstupní audio/videotelefony (VDT)</t>
  </si>
  <si>
    <t>PS 09-02-74</t>
  </si>
  <si>
    <t>741155</t>
  </si>
  <si>
    <t>KRABICE (ROZVODKA) INSTALAČNÍ PRO ULOŽENÍ DO BETONU VČETNĚ UPEVNĚNÍ A PŘÍSLUŠENSTVÍ SE SVORKOVNICÍ DO 10 MM2, KRYTÍ MIN. IP 44, TŘÍDA IZOLACE II</t>
  </si>
  <si>
    <t>75O621</t>
  </si>
  <si>
    <t>EKV, PŘÍSTUPOVÁ KLÁVESNICE</t>
  </si>
  <si>
    <t>75O62X</t>
  </si>
  <si>
    <t>EKV, PŘÍSTUPOVÁ KLÁVESNICE - MONTÁŽ</t>
  </si>
  <si>
    <t>75O641</t>
  </si>
  <si>
    <t>EKV, DVEŘNÍ MODUL</t>
  </si>
  <si>
    <t>75O64X</t>
  </si>
  <si>
    <t>EKV, DVEŘNÍ MODUL - MONTÁŽ</t>
  </si>
  <si>
    <t>75O661</t>
  </si>
  <si>
    <t>EKV, OVLÁDACÍ TLAČÍTKO</t>
  </si>
  <si>
    <t>75O66X</t>
  </si>
  <si>
    <t>EKV, OVLÁDACÍ TLAČÍTKO - MONTÁŽ</t>
  </si>
  <si>
    <t>75O6CW</t>
  </si>
  <si>
    <t>EKV, KLIENTSKÉ PRACOVIŠTĚ - DOPLNĚNÍ HW, SW, LICENCE</t>
  </si>
  <si>
    <t>75O6D1</t>
  </si>
  <si>
    <t>EKV, ŠKOLENÍ A ZÁCVIK PERSONÁLU OBSLUHUJÍCÍHO ZAŘÍZENÍ EKV</t>
  </si>
  <si>
    <t>75O6D2</t>
  </si>
  <si>
    <t>EKV, ZÁVĚREČNÉ OŽIVENÍ, NASTAVENÍ A FUNKČNÍ ODZKOUŠENÍ ZAŘÍZENÍ EKV</t>
  </si>
  <si>
    <t>75O6D3</t>
  </si>
  <si>
    <t>EKV, PŘEZKOUŠENÍ ŘÍDÍCÍ JEDNOTKY EKV</t>
  </si>
  <si>
    <t>75O6D4</t>
  </si>
  <si>
    <t>EKV, UVEDENÍ SYSTÉMU EKV DO TRVALÉHO PROVOZU</t>
  </si>
  <si>
    <t>75O6D5</t>
  </si>
  <si>
    <t>EKV, REVIZE SYSTÉMU EKV</t>
  </si>
  <si>
    <t xml:space="preserve">  PS 09-02-81</t>
  </si>
  <si>
    <t>Přenosový systém</t>
  </si>
  <si>
    <t>PS 09-02-81</t>
  </si>
  <si>
    <t>74F322</t>
  </si>
  <si>
    <t>REVIZNÍ ZPRÁVA</t>
  </si>
  <si>
    <t>75J921</t>
  </si>
  <si>
    <t>OPTICKÝ PATCHCORD SINGLEMODE DO 5 M</t>
  </si>
  <si>
    <t>75J92X</t>
  </si>
  <si>
    <t>OPTICKÝ PATCHCORD SINGLEMODE - MONTÁŽ</t>
  </si>
  <si>
    <t>75K233</t>
  </si>
  <si>
    <t>NAPÁJECÍ ZDROJ 48 V DC, SAMOSTATNÝ DO 1500W</t>
  </si>
  <si>
    <t>75K413</t>
  </si>
  <si>
    <t>MĚNIČ NAPĚTÍ (STŘÍDAČ), SAMOSTATNÝ DC/AC DO 1500W</t>
  </si>
  <si>
    <t>75K416</t>
  </si>
  <si>
    <t>MĚNIČ NAPĚTÍ (STŘÍDAČ) 48 V DC/230 V AC - DOPLNĚNÍ BYPASSU</t>
  </si>
  <si>
    <t>R75M816</t>
  </si>
  <si>
    <t>SWITCH ETHERNET L3 48 PORTŮ, OPTICKÉ ROZHRANÍ</t>
  </si>
  <si>
    <t>R75M83C</t>
  </si>
  <si>
    <t>PŘENOSOVÝ SYSTÉM, MPLS - DOPLNĚNÍ 10GE SFP LH</t>
  </si>
  <si>
    <t>R75M83D</t>
  </si>
  <si>
    <t>PŘENOSOVÝ SYSTÉM, MPLS - metalický SFP</t>
  </si>
  <si>
    <t>DATOVÁ INFRASTRUKTURA LAN, BEZPEČNOSTNÍ FIREWALL, STOLNÍ</t>
  </si>
  <si>
    <t>DATOVÁ INFRASTRUKTURA LAN, BEZPEČNOSTNÍ FIREWALL - MONTÁŽ</t>
  </si>
  <si>
    <t>75M97G</t>
  </si>
  <si>
    <t>PŘEVODNÍK - SFP 10G, KRÁTKÝ DOSAH</t>
  </si>
  <si>
    <t>75M97X</t>
  </si>
  <si>
    <t>PŘEVODNÍK - MONTÁŽ</t>
  </si>
  <si>
    <t>pol79R</t>
  </si>
  <si>
    <t>PŘENOSOVÝ SYSTÉM, MPLS - DOPLNĚNÍ karty do stávajícího ASR</t>
  </si>
  <si>
    <t>Pol80R</t>
  </si>
  <si>
    <t>VERTIKÁLNÍ VYVAZOVACÍ PANEL</t>
  </si>
  <si>
    <t>Pol81R</t>
  </si>
  <si>
    <t>Rozjišťovací panely, zásuvkové panely, jistě, zásuvky, lišty, rošty, kabely, demontáž</t>
  </si>
  <si>
    <t>KPL</t>
  </si>
  <si>
    <t xml:space="preserve">  PS 09-02-91</t>
  </si>
  <si>
    <t>Rádiové systémy</t>
  </si>
  <si>
    <t>PS 09-02-91</t>
  </si>
  <si>
    <t>703413</t>
  </si>
  <si>
    <t>ELEKTROINSTALAČNÍ TRUBKA PLASTOVÁ VČETNĚ UPEVNĚNÍ A PŘÍSLUŠENSTVÍ DN PRŮMĚRU PŘES 40 MM</t>
  </si>
  <si>
    <t>75IJ31</t>
  </si>
  <si>
    <t>MĚŘENÍ ZÁVĚREČNÉ KOAXIÁLNÍHO KABELU</t>
  </si>
  <si>
    <t>75N222</t>
  </si>
  <si>
    <t>MRS, BLOK ZÁKLADNOVÝCH RADIOSTANIC 2 RADIOSTANICE IP TECHNOLOGIE</t>
  </si>
  <si>
    <t>75N22X</t>
  </si>
  <si>
    <t>MRS, BLOK ZÁKLADNOVÝCH RADIOSTANIC - MONTÁŽ</t>
  </si>
  <si>
    <t>75N231</t>
  </si>
  <si>
    <t>MRS, OVLÁDACÍ PRACOVIŠTĚ LOKÁLNÍ</t>
  </si>
  <si>
    <t>75N23X</t>
  </si>
  <si>
    <t>MRS, OVLÁDACÍ PRACOVIŠTĚ - MONTÁŽ</t>
  </si>
  <si>
    <t>75N243</t>
  </si>
  <si>
    <t>MRS, NAPÁJECÍ ZDROJ RADIOSTANICE BLOK 2 RADIOSTANICE</t>
  </si>
  <si>
    <t>75N24X</t>
  </si>
  <si>
    <t>MRS, NAPÁJECÍ ZDROJ RADIOSTANICE - MONTÁŽ</t>
  </si>
  <si>
    <t>75N252</t>
  </si>
  <si>
    <t>MRS, ANTÉNNNÍ SOUSTAVA VŠESMĚROVÁ</t>
  </si>
  <si>
    <t>75N254</t>
  </si>
  <si>
    <t>MRS, ANTÉNNNÍ SOUSTAVA DĚLÍCÍ ČLEN</t>
  </si>
  <si>
    <t>75N255</t>
  </si>
  <si>
    <t>MRS, SMĚROVÁNÍ ANTÉN</t>
  </si>
  <si>
    <t>75N25X</t>
  </si>
  <si>
    <t>MRS, ANTÉNNNÍ SOUSTAVA - MONTÁŽ</t>
  </si>
  <si>
    <t>75N281</t>
  </si>
  <si>
    <t>MRS, RÁDIOVÝ SERVER - DODÁVKA</t>
  </si>
  <si>
    <t>75N28W</t>
  </si>
  <si>
    <t>MRS, RÁDIOVÝ SERVER - DOPLNĚNÍ HW, SW, LICENCE</t>
  </si>
  <si>
    <t>75N28X</t>
  </si>
  <si>
    <t>MRS, RÁDIOVÝ SERVER - MONTÁŽ</t>
  </si>
  <si>
    <t>75N291</t>
  </si>
  <si>
    <t>MRS, PROGRAMOVÉ VYBAVENÍ A GRAFICKÉ ZOBRAZENÍ INTEGRACE DO OVLÁDÁNÍ TELEFONNÍHO ZAPOJOVAČE</t>
  </si>
  <si>
    <t>75N621</t>
  </si>
  <si>
    <t>KOMPLEXNÍ OCHRANA MRS PŘED BLESKEM A PŘEPĚTÍM</t>
  </si>
  <si>
    <t>75N622</t>
  </si>
  <si>
    <t>KOMPLEXNÍ OCHRANA MRS PŘED BLESKEM A PŘEPĚTÍM - DOPLNĚNÍ</t>
  </si>
  <si>
    <t>75N62X</t>
  </si>
  <si>
    <t>KOMPLEXNÍ OCHRANA MRS PŘED BLESKEM A PŘEPĚTÍM - MONTÁŽ</t>
  </si>
  <si>
    <t>75N713</t>
  </si>
  <si>
    <t>MĚŘENÍ RÁDIOVÝCH SÍTÍ PŘEDPROJEKTOVÉ PRO PÁSMO 150 MHZ</t>
  </si>
  <si>
    <t>75N714</t>
  </si>
  <si>
    <t>MĚŘENÍ RÁDIOVÝCH SÍTÍ PO REALIZACI PRO PÁSMO 150 MHZ</t>
  </si>
  <si>
    <t>D.2.1.1</t>
  </si>
  <si>
    <t>Kolejový svršek a spodek</t>
  </si>
  <si>
    <t xml:space="preserve">  SO 09-00-11</t>
  </si>
  <si>
    <t>Cvičná kolej s přejezdem</t>
  </si>
  <si>
    <t>SO 09-00-11</t>
  </si>
  <si>
    <t>Zemní práce</t>
  </si>
  <si>
    <t>122252502</t>
  </si>
  <si>
    <t>Odkopávky a prokopávky nezapažené pro spodní stavbu železnic strojně v hornině třídy těžitelnosti I skupiny 3 přes 100 do 1 000 m3</t>
  </si>
  <si>
    <t>CS ÚRS 2023 01</t>
  </si>
  <si>
    <t>131251102</t>
  </si>
  <si>
    <t>Hloubení nezapažených jam a zářezů strojně s urovnáním dna do předepsaného profilu a spádu v hornině třídy těžitelnosti I skupiny 3 přes 20 do 50 m3</t>
  </si>
  <si>
    <t>132252501</t>
  </si>
  <si>
    <t>Hloubení rýh vedle kolejí šířky do 800 mm strojně zapažených i nezapažených, hloubky do 1,5 m, pro jakýkoliv objem výkopu v hornině třídy těžitelnosti I skupiny</t>
  </si>
  <si>
    <t>Hloubení rýh vedle kolejí šířky do 800 mm strojně zapažených i nezapažených, hloubky do 1,5 m, pro jakýkoliv objem výkopu v hornině třídy těžitelnosti I skupiny 3</t>
  </si>
  <si>
    <t>167151111</t>
  </si>
  <si>
    <t>Nakládání, skládání a překládání neulehlého výkopku nebo sypaniny strojně nakládání, množství přes 100 m3, z hornin třídy těžitelnosti I, skupiny 1 až 3</t>
  </si>
  <si>
    <t>174101101</t>
  </si>
  <si>
    <t>Zásyp jam, šachet rýh nebo kolem objektů sypaninou se zhutněním</t>
  </si>
  <si>
    <t>předpoklad výměny v aktivní pláni komunikace z 50%</t>
  </si>
  <si>
    <t>58343930</t>
  </si>
  <si>
    <t>kamenivo drcené hrubé frakce 16/32</t>
  </si>
  <si>
    <t>T</t>
  </si>
  <si>
    <t>181951112</t>
  </si>
  <si>
    <t>Úprava pláně vyrovnáním výškových rozdílů strojně v hornině třídy těžitelnosti I, skupiny 1 až 3 se zhutněním</t>
  </si>
  <si>
    <t>Zakládání</t>
  </si>
  <si>
    <t>211971110</t>
  </si>
  <si>
    <t>Zřízení opláštění výplně z geotextilie odvodňovacích žeber nebo trativodů v rýze nebo zářezu se stěnami šikmými o sklonu do 1:2</t>
  </si>
  <si>
    <t>69311081</t>
  </si>
  <si>
    <t>geotextilie netkaná separační, ochranná, filtrační, drenážní PES 300g/m2</t>
  </si>
  <si>
    <t>212752402</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</si>
  <si>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</si>
  <si>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8 celoperforovaná 360° DN 150</t>
  </si>
  <si>
    <t>275313611</t>
  </si>
  <si>
    <t>Základy z betonu prostého patky a bloky z betonu kamenem neprokládaného tř. C 16/20</t>
  </si>
  <si>
    <t>Svislé a kompletní konstrukce</t>
  </si>
  <si>
    <t>334131110</t>
  </si>
  <si>
    <t>Osazení prefabrikovaných opěr a pilířů z betonu předpjatého hmotnosti dílce jednotlivě do 1 t</t>
  </si>
  <si>
    <t>59261761</t>
  </si>
  <si>
    <t>stožár energetický betonový předpjatý 900x30,8x18cm - 3kN</t>
  </si>
  <si>
    <t>Komunikace pozemní</t>
  </si>
  <si>
    <t>511501111</t>
  </si>
  <si>
    <t>Podkladní konstrukční vrstvy pro kolej jakékoliv tloušťky a šířky pruhu s dodáním hmot ze štěrkodrti</t>
  </si>
  <si>
    <t>521351120</t>
  </si>
  <si>
    <t>Montáž koleje stykované na pražcích betonových soustavy S49 rozdělení u</t>
  </si>
  <si>
    <t>43765005</t>
  </si>
  <si>
    <t>kolejnice tv. 49E1 (S49), třídy R260</t>
  </si>
  <si>
    <t>59211206</t>
  </si>
  <si>
    <t>pražec z předpjatého betonu příčný, vystrojení pružné bezpodkladnicové vč. kompletů pro kolejnici S 49, 2600x300x220mm</t>
  </si>
  <si>
    <t>58344005</t>
  </si>
  <si>
    <t>kamenivo drcené hrubé frakce 32/63 třída BI OTP ČD</t>
  </si>
  <si>
    <t>tl.min.350 mm</t>
  </si>
  <si>
    <t>546491112</t>
  </si>
  <si>
    <t>Montáž pražcové kotvy na pražcích betonových</t>
  </si>
  <si>
    <t>59211220</t>
  </si>
  <si>
    <t>kotva pražcová pro pražec betonový příčný</t>
  </si>
  <si>
    <t>546491121</t>
  </si>
  <si>
    <t>Montáž upevňovadel svěrka nebo spona</t>
  </si>
  <si>
    <t>31198230</t>
  </si>
  <si>
    <t>komplet pro upevnění Skl14 (svěrka Skl14, vrtule R1, podložka Uls7) s antikorozní úpravou</t>
  </si>
  <si>
    <t>548111312</t>
  </si>
  <si>
    <t>Svařování kolejnic elektrickým obloukem soustavy S49</t>
  </si>
  <si>
    <t>54653002</t>
  </si>
  <si>
    <t>dávka svařovací kolejnice S49 jakost R260 základní spára</t>
  </si>
  <si>
    <t>Ostatní konstrukce a práce, bourání</t>
  </si>
  <si>
    <t>511501121</t>
  </si>
  <si>
    <t>Podkladní konstrukční vrstvy pro kolej vrstva z upravené zeminy cementem, tloušťka vrstvy po zhutnění 300 mm</t>
  </si>
  <si>
    <t>922501117</t>
  </si>
  <si>
    <t>Drážní stezka mezi kolejemi ve stanicích a podél kolejí ve stanicích a na trati z drti kamenné se zhutněním vrstvy 100 mm</t>
  </si>
  <si>
    <t>928125111</t>
  </si>
  <si>
    <t>Montáž zádlažbových panelů mezi kolejnicemi a vozovkou</t>
  </si>
  <si>
    <t>5921281R</t>
  </si>
  <si>
    <t>panel zádlažbový vnější betonový železničních přejezdů 1197x850x150mm</t>
  </si>
  <si>
    <t>928125112</t>
  </si>
  <si>
    <t>Montáž zádlažbových panelů mezi kolejnicemi nebo kolejemi</t>
  </si>
  <si>
    <t>59212815</t>
  </si>
  <si>
    <t>panel zádlažbový vnitřní betonový železničních přejezdů 1230x1280x150mm</t>
  </si>
  <si>
    <t>997</t>
  </si>
  <si>
    <t>Přesun sutě</t>
  </si>
  <si>
    <t>99701365R</t>
  </si>
  <si>
    <t>901</t>
  </si>
  <si>
    <t>Poplatek za uložení na skládce (skládkovné) kontaminované zeminy a kamení kód odpadu 17 05 04 vč. dopravy</t>
  </si>
  <si>
    <t>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</si>
  <si>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99701387R</t>
  </si>
  <si>
    <t>902</t>
  </si>
  <si>
    <t>Poplatek za uložení stavebního odpadu na recyklační skládce (skládkovné) zeminy a kamení zatříděného do Katalogu odpadů pod kódem 17 05 04 vč. dopravy</t>
  </si>
  <si>
    <t>998</t>
  </si>
  <si>
    <t>Přesun hmot</t>
  </si>
  <si>
    <t>998241021</t>
  </si>
  <si>
    <t>Přesun hmot pro dráhy kolejové jakéhokoliv rozsahu dopravní vzdálenost do 5 000 m</t>
  </si>
  <si>
    <t>998241025</t>
  </si>
  <si>
    <t>Přesun hmot pro dráhy kolejové jakéhokoliv rozsahu Příplatek k ceně za zvětšený přesun přes vymezenou největší dopravní vzdálenost za každých dalších i započatý</t>
  </si>
  <si>
    <t>Přesun hmot pro dráhy kolejové jakéhokoliv rozsahu Příplatek k ceně za zvětšený přesun přes vymezenou největší dopravní vzdálenost za každých dalších i započatých 1000 m</t>
  </si>
  <si>
    <t>D.2.1.4</t>
  </si>
  <si>
    <t>Mosty, propustky, zdi</t>
  </si>
  <si>
    <t xml:space="preserve">  SO 09-21-12</t>
  </si>
  <si>
    <t>Nový propustek pod komunikací</t>
  </si>
  <si>
    <t>SO 09-21-12</t>
  </si>
  <si>
    <t>113106021</t>
  </si>
  <si>
    <t>Rozebrání dlažeb a dílců při překopech inženýrských sítí s přemístěním hmot na skládku na vzdálenost do 3 m nebo s naložením na dopravní prostředek ručně komuni</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</si>
  <si>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</si>
  <si>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113107522</t>
  </si>
  <si>
    <t>Odstranění podkladů nebo krytů při překopech inženýrských sítí s přemístěním hmot na skládku ve vzdálenosti do 3 m nebo s naložením na dopravní prostředek stroj</t>
  </si>
  <si>
    <t>Odstranění podkladů nebo krytů při překopech inženýrských sítí s přemístěním hmot na skládku ve vzdálenosti do 3 m nebo s naložením na dopravní prostředek strojně plochy jednotlivě přes 15 m2 z kameniva hrubého drceného, o tl. vrstvy přes 100 do 200 mm</t>
  </si>
  <si>
    <t>113107524</t>
  </si>
  <si>
    <t>Odstranění podkladů nebo krytů při překopech inženýrských sítí s přemístěním hmot na skládku ve vzdálenosti do 3 m nebo s naložením na dopravní prostředek strojně plochy jednotlivě přes 15 m2 z kameniva hrubého drceného, o tl. vrstvy přes 300 do 400 mm</t>
  </si>
  <si>
    <t>113154124</t>
  </si>
  <si>
    <t>Frézování živičného podkladu nebo krytu s naložením na dopravní prostředek plochy do 500 m2 bez překážek v trase pruhu šířky přes 0,5 m do 1 m, tloušťky vrstvy</t>
  </si>
  <si>
    <t>Frézování živičného podkladu nebo krytu s naložením na dopravní prostředek plochy do 500 m2 bez překážek v trase pruhu šířky přes 0,5 m do 1 m, tloušťky vrstvy 100 mm</t>
  </si>
  <si>
    <t>113202111</t>
  </si>
  <si>
    <t>Vytrhání obrub s vybouráním lože, s přemístěním hmot na skládku na vzdálenost do 3 m nebo s naložením na dopravní prostředek z krajníků nebo obrubníků stojatých</t>
  </si>
  <si>
    <t>113204111</t>
  </si>
  <si>
    <t>Vytrhání obrub s vybouráním lože, s přemístěním hmot na skládku na vzdálenost do 3 m nebo s naložením na dopravní prostředek záhonových</t>
  </si>
  <si>
    <t>119001401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</si>
  <si>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</si>
  <si>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</si>
  <si>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119001405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</si>
  <si>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</si>
  <si>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</si>
  <si>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</si>
  <si>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131251105</t>
  </si>
  <si>
    <t>Hloubení nezapažených jam a zářezů strojně s urovnáním dna do předepsaného profilu a spádu v hornině třídy těžitelnosti I skupiny 3 přes 500 do 1 000 m3</t>
  </si>
  <si>
    <t>139001101</t>
  </si>
  <si>
    <t>Příplatek k cenám hloubených vykopávek za ztížení vykopávky v blízkosti podzemního vedení nebo výbušnin pro jakoukoliv třídu horniny</t>
  </si>
  <si>
    <t>162206112</t>
  </si>
  <si>
    <t>Vodorovné přemístění výkopku bez naložení, avšak se složením zemin schopných zúrodnění, na vzdálenost přes 20 do 50 m</t>
  </si>
  <si>
    <t>174151101</t>
  </si>
  <si>
    <t>Zásyp sypaninou z jakékoliv horniny strojně s uložením výkopku ve vrstvách se zhutněním jam, šachet, rýh nebo kolem objektů v těchto vykopávkách</t>
  </si>
  <si>
    <t>212752401</t>
  </si>
  <si>
    <t>Trativody z drenážních trubek pro liniové stavby a komunikace se zřízením štěrkového lože pod trubky a s jejich obsypem v otevřeném výkopu trubka korugovaná sendvičová PE-HD SN 8 celoperforovaná 360° DN 100</t>
  </si>
  <si>
    <t>32732412R</t>
  </si>
  <si>
    <t>Opěrné zdi a valy z betonu železového odolný proti agresivnímu prostředí tř. C 25/30, XF3</t>
  </si>
  <si>
    <t>327351211</t>
  </si>
  <si>
    <t>Bednění opěrných zdí a valů svislých i skloněných, výšky do 20 m zřízení</t>
  </si>
  <si>
    <t>327351221</t>
  </si>
  <si>
    <t>Bednění opěrných zdí a valů svislých i skloněných, výšky do 20 m odstranění</t>
  </si>
  <si>
    <t>327361006</t>
  </si>
  <si>
    <t>Výztuž opěrných zdí a valů průměru do 12 mm, z oceli 10 505 (R) nebo BSt 500</t>
  </si>
  <si>
    <t>Vodorovné konstrukce</t>
  </si>
  <si>
    <t>451573111</t>
  </si>
  <si>
    <t>Lože pod potrubí, stoky a drobné objekty v otevřeném výkopu z písku a štěrkopísku do 63 mm</t>
  </si>
  <si>
    <t>452111141</t>
  </si>
  <si>
    <t>Osazení betonových dílců pražců pod potrubí v otevřeném výkopu, průřezové plochy přes 75000 mm2</t>
  </si>
  <si>
    <t>59223735</t>
  </si>
  <si>
    <t>podkladek pod trouby betonové/ŽB DN 1000-1200</t>
  </si>
  <si>
    <t>452311131</t>
  </si>
  <si>
    <t>Podkladní a zajišťovací konstrukce z betonu prostého v otevřeném výkopu bez zvýšených nároků na prostředí desky pod potrubí, stoky a drobné objekty z betonu tř.</t>
  </si>
  <si>
    <t>Podkladní a zajišťovací konstrukce z betonu prostého v otevřeném výkopu bez zvýšených nároků na prostředí desky pod potrubí, stoky a drobné objekty z betonu tř. C 12/15</t>
  </si>
  <si>
    <t>462511111</t>
  </si>
  <si>
    <t>Zához prostoru z lomového kamene</t>
  </si>
  <si>
    <t>564761101</t>
  </si>
  <si>
    <t>Podklad nebo kryt z kameniva hrubého drceného vel. 32-63 mm s rozprostřením a zhutněním plochy jednotlivě do 100 m2, po zhutnění tl. 200 mm</t>
  </si>
  <si>
    <t>564831011</t>
  </si>
  <si>
    <t>Podklad ze štěrkodrti ŠD s rozprostřením a zhutněním plochy jednotlivě do 100 m2, po zhutnění tl. 100 mm</t>
  </si>
  <si>
    <t>564851011</t>
  </si>
  <si>
    <t>Podklad ze štěrkodrti ŠD s rozprostřením a zhutněním plochy jednotlivě do 100 m2, po zhutnění tl. 150 mm</t>
  </si>
  <si>
    <t>573191111</t>
  </si>
  <si>
    <t>Postřik infiltrační kationaktivní emulzí v množství 1,00 kg/m2</t>
  </si>
  <si>
    <t>573211112</t>
  </si>
  <si>
    <t>Postřik spojovací PS bez posypu kamenivem z asfaltu silničního, v množství 0,70 kg/m2</t>
  </si>
  <si>
    <t>577133111</t>
  </si>
  <si>
    <t>Asfaltový beton vrstva obrusná ACO 8 (ABJ) s rozprostřením a se zhutněním z nemodifikovaného asfaltu v pruhu šířky do 3 m, po zhutnění tl. 40 mm</t>
  </si>
  <si>
    <t>577156111</t>
  </si>
  <si>
    <t>Asfaltový beton vrstva ložní ACL 22 (ABVH) s rozprostřením a zhutněním z nemodifikovaného asfaltu v pruhu šířky do 3 m, po zhutnění tl. 60 mm</t>
  </si>
  <si>
    <t>596211110</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</si>
  <si>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</si>
  <si>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</si>
  <si>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předpoklad znovupoužití vybouraných dlaždic z 80%</t>
  </si>
  <si>
    <t>59245018</t>
  </si>
  <si>
    <t>dlažba tvar obdélník betonová 200x100x60mm přírodní</t>
  </si>
  <si>
    <t>59914211R</t>
  </si>
  <si>
    <t>Zalití spáry s pískováním kamennou moučkou</t>
  </si>
  <si>
    <t>Trubní vedení</t>
  </si>
  <si>
    <t>822522112</t>
  </si>
  <si>
    <t>Montáž potrubí z trub železobetonových hrdlových v otevřeném výkopu ve sklonu do 20 % s integrovaným pryžovým těsněním DN 1200</t>
  </si>
  <si>
    <t>59222004</t>
  </si>
  <si>
    <t>trouba ŽB hrdlová DN 1200</t>
  </si>
  <si>
    <t>899623141</t>
  </si>
  <si>
    <t>Obetonování potrubí nebo zdiva stok betonem prostým v otevřeném výkopu, betonem tř. C 12/15</t>
  </si>
  <si>
    <t>899643111</t>
  </si>
  <si>
    <t>Bednění pro obetonování potrubí v otevřeném výkopu</t>
  </si>
  <si>
    <t>899658211</t>
  </si>
  <si>
    <t>Výztuž pro obetonování potrubí ze svařovaných sítí typu Kari</t>
  </si>
  <si>
    <t>předpoklad použití sítě KARI 100/100/8, hmotnost 7,9kg/m2</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</si>
  <si>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</si>
  <si>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</si>
  <si>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</si>
  <si>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předpoklad zpětného použití obrub z 80%</t>
  </si>
  <si>
    <t>59217031</t>
  </si>
  <si>
    <t>obrubník betonový silniční 1000x150x250mm</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</si>
  <si>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</si>
  <si>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</si>
  <si>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</si>
  <si>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59217002</t>
  </si>
  <si>
    <t>obrubník betonový zahradní šedý 1000x50x200mm</t>
  </si>
  <si>
    <t>919735112</t>
  </si>
  <si>
    <t>Řezání stávajícího živičného krytu nebo podkladu hloubky přes 50 do 100 mm</t>
  </si>
  <si>
    <t>979021111</t>
  </si>
  <si>
    <t>Očištění vybouraných prvků při překopech inženýrských sítí od spojovacího materiálu s odklizením a uložením očištěných hmot a spojovacího materiálu na skládku d</t>
  </si>
  <si>
    <t>Očištění vybouraných prvků při překopech inženýrských sítí od spojovacího materiálu s odklizením a uložením očištěných hmot a spojovacího materiálu na skládku do vzdálenosti 10 m nebo naložením na dopravní prostředek obrubníků a krajníků, vybouraných z jakéhokoliv lože a s jakoukoliv výplní spár zahradních</t>
  </si>
  <si>
    <t>979021113</t>
  </si>
  <si>
    <t>Očištění vybouraných prvků při překopech inženýrských sítí od spojovacího materiálu s odklizením a uložením očištěných hmot a spojovacího materiálu na skládku do vzdálenosti 10 m nebo naložením na dopravní prostředek obrubníků a krajníků, vybouraných z jakéhokoliv lože a s jakoukoliv výplní spár silničních</t>
  </si>
  <si>
    <t>979051121</t>
  </si>
  <si>
    <t>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t>
  </si>
  <si>
    <t>předpoklad znovupoužití z 80%</t>
  </si>
  <si>
    <t>997211611</t>
  </si>
  <si>
    <t>Nakládání suti nebo vybouraných hmot na dopravní prostředky pro vodorovnou dopravu suti</t>
  </si>
  <si>
    <t>99701386R</t>
  </si>
  <si>
    <t>903</t>
  </si>
  <si>
    <t>Poplatek za uložení stavebního odpadu na recyklační skládce (skládkovné) z prostého betonu zatříděného do Katalogu odpadů pod kódem 17 01 01 vč. dopravy</t>
  </si>
  <si>
    <t>99701387R1</t>
  </si>
  <si>
    <t>904</t>
  </si>
  <si>
    <t>Poplatek za uložení stavebního odpadu na recyklační skládce (skládkovné) asfaltového bez obsahu dehtu zatříděného do Katalogu odpadů pod kódem 17 03 02 vč. dopr</t>
  </si>
  <si>
    <t>[bez vazby na CS]</t>
  </si>
  <si>
    <t>Poplatek za uložení stavebního odpadu na recyklační skládce (skládkovné) asfaltového bez obsahu dehtu zatříděného do Katalogu odpadů pod kódem 17 03 02 vč. dopravy</t>
  </si>
  <si>
    <t>998274101</t>
  </si>
  <si>
    <t>Přesun hmot pro trubní vedení hloubené z trub betonových nebo železobetonových pro vodovody nebo kanalizace v otevřeném výkopu dopravní vzdálenost do 15 m</t>
  </si>
  <si>
    <t>D.2.1.5</t>
  </si>
  <si>
    <t>Ostatní inženýrské objekty</t>
  </si>
  <si>
    <t xml:space="preserve">  SO 09-30-13</t>
  </si>
  <si>
    <t>Úprava potoka</t>
  </si>
  <si>
    <t>SO 09-30-13</t>
  </si>
  <si>
    <t>121151123</t>
  </si>
  <si>
    <t>Sejmutí ornice strojně při souvislé ploše přes 500 m2, tl. vrstvy do 200 mm</t>
  </si>
  <si>
    <t>124253102</t>
  </si>
  <si>
    <t>Vykopávky pro koryta vodotečí strojně v hornině třídy těžitelnosti I skupiny 3 přes 1 000 do 5 000 m3</t>
  </si>
  <si>
    <t>Výkop pro nové koryto - prohloubení, odečteno elektronicky z PD : 1855 m3 vč. kotevního příkopu</t>
  </si>
  <si>
    <t>132251102</t>
  </si>
  <si>
    <t>Hloubení nezapažených rýh šířky do 800 mm strojně s urovnáním dna do předepsaného profilu a spádu v hornině třídy těžitelnosti I skupiny 3 přes 20 do 50 m3</t>
  </si>
  <si>
    <t>132251251</t>
  </si>
  <si>
    <t>Hloubení nezapažených rýh šířky přes 800 do 2 000 mm strojně s urovnáním dna do předepsaného profilu a spádu v hornině třídy těžitelnosti I skupiny 3 do 20 m3</t>
  </si>
  <si>
    <t>15312611R</t>
  </si>
  <si>
    <t>Opracování kulatiny ve dně koryta, zakotvení a zapuštění do břehu</t>
  </si>
  <si>
    <t>0521301R</t>
  </si>
  <si>
    <t>dubová kulatina</t>
  </si>
  <si>
    <t>155131311</t>
  </si>
  <si>
    <t>Zřízení protierozního zpevnění svahů geomříží nebo georohoží včetně plošného kotvení ocelovými skobami, ve sklonu do 1:2</t>
  </si>
  <si>
    <t>69321022</t>
  </si>
  <si>
    <t>geomříž jednoosá tuhá HDPE s tahovou pevností 65kN/m</t>
  </si>
  <si>
    <t>162751113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</si>
  <si>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</si>
  <si>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5 000 do 6 000 m</t>
  </si>
  <si>
    <t>171103202</t>
  </si>
  <si>
    <t>Uložení netříděných sypanin do zemních hrází z hornin třídy těžitelnosti I a II, skupiny 1 až 4 pro jakoukoliv šířku koruny přehradních a jiných vodních nádrží</t>
  </si>
  <si>
    <t>Uložení netříděných sypanin do zemních hrází z hornin třídy těžitelnosti I a II, skupiny 1 až 4 pro jakoukoliv šířku koruny přehradních a jiných vodních nádrží se zhutněním do 100 % PS - koef. C s příměsí jílové hlíny přes 20 do 50 % objemu</t>
  </si>
  <si>
    <t>171103291</t>
  </si>
  <si>
    <t>Uložení netříděných sypanin do zemních hrází z hornin třídy těžitelnosti I a II, skupiny 1 až 4 pro jakoukoliv šířku koruny přehradních a jiných vodních nádrží se zhutněním do 100 % PS - koef. C Příplatek k cenám za každé další 1 % zhutnění přes 100do 103 % PS - koef. C</t>
  </si>
  <si>
    <t>předpoklad zhutnění na 102% PS</t>
  </si>
  <si>
    <t>58125110</t>
  </si>
  <si>
    <t>jíl surový kusový</t>
  </si>
  <si>
    <t>hmotnost 2000kg/m3</t>
  </si>
  <si>
    <t>171151101</t>
  </si>
  <si>
    <t>Hutnění boků násypů z hornin soudržných a sypkých pro jakýkoliv sklon, délku a míru zhutnění svahu</t>
  </si>
  <si>
    <t>171151103</t>
  </si>
  <si>
    <t>Uložení sypanin do násypů strojně s rozprostřením sypaniny ve vrstvách a s hrubým urovnáním zhutněných z hornin soudržných jakékoliv třídy těžitelnosti</t>
  </si>
  <si>
    <t>58337344</t>
  </si>
  <si>
    <t>štěrkopísek frakce 0/32</t>
  </si>
  <si>
    <t>181451132</t>
  </si>
  <si>
    <t>Založení trávníku na půdě předem připravené plochy přes 1000 m2 výsevem včetně utažení parkového na svahu přes 1:5 do 1:2</t>
  </si>
  <si>
    <t>00572410</t>
  </si>
  <si>
    <t>osivo směs travní parková</t>
  </si>
  <si>
    <t>KG</t>
  </si>
  <si>
    <t>182351133</t>
  </si>
  <si>
    <t>Rozprostření a urovnání ornice ve svahu sklonu přes 1:5 strojně při souvislé ploše přes 500 m2, tl. vrstvy do 200 mm</t>
  </si>
  <si>
    <t>10364101</t>
  </si>
  <si>
    <t>zemina pro terénní úpravy - ornice</t>
  </si>
  <si>
    <t>184853512</t>
  </si>
  <si>
    <t>Chemické odplevelení půdy před založením kultury, trávníku nebo zpevněných ploch strojně o výměře jednotlivě přes 20 m2 postřikem na široko na svahu přes 1:5 do</t>
  </si>
  <si>
    <t>Chemické odplevelení půdy před založením kultury, trávníku nebo zpevněných ploch strojně o výměře jednotlivě přes 20 m2 postřikem na široko na svahu přes 1:5 do 1:2</t>
  </si>
  <si>
    <t>184853522</t>
  </si>
  <si>
    <t>Chemické odplevelení po založení kultury strojně postřikem na široko na svahu přes 1:5 do 1:2</t>
  </si>
  <si>
    <t>185802123</t>
  </si>
  <si>
    <t>Hnojení půdy nebo trávníku na svahu přes 1:5 do 1:2 umělým hnojivem na široko</t>
  </si>
  <si>
    <t>25191155</t>
  </si>
  <si>
    <t>hnojivo průmyslové</t>
  </si>
  <si>
    <t>185803113</t>
  </si>
  <si>
    <t>Ošetření trávníku jednorázové na svahu přes 1:2 do 1:1</t>
  </si>
  <si>
    <t>212751104</t>
  </si>
  <si>
    <t>Trativody z drenážních a melioračních trubek pro meliorace, dočasné nebo odlehčovací drenáže se zřízením štěrkového lože pod trubky a s jejich obsypem v otevřen</t>
  </si>
  <si>
    <t>Trativody z drenážních a melioračních trubek pro meliorace, dočasné nebo odlehčovací drenáže se zřízením štěrkového lože pod trubky a s jejich obsypem v otevřeném výkopu trubka flexibilní PVC-U SN 4 celoperforovaná 360° DN 100</t>
  </si>
  <si>
    <t>274315512</t>
  </si>
  <si>
    <t>Základové konstrukce z betonu pasy prostého pro prostředí s mrazovými cykly tř. C 25/30</t>
  </si>
  <si>
    <t>274351111</t>
  </si>
  <si>
    <t>Bednění základových konstrukcí pasů tradiční oboustranné</t>
  </si>
  <si>
    <t>326214221</t>
  </si>
  <si>
    <t>Zdivo z lomového kamene na sucho do drátěných košů (gabionů) ze svařované ocelové sítě pozinkované</t>
  </si>
  <si>
    <t>451316113</t>
  </si>
  <si>
    <t>Podklad pod dlažbu z betonu prostého se zvýšenými nároky na prostředí tř. C 25/30 tl. přes 150 do 200 mm</t>
  </si>
  <si>
    <t>451561112</t>
  </si>
  <si>
    <t>Lože pod dlažby z kameniva drceného drobného, tl. vrstvy přes 100 do 150 mm</t>
  </si>
  <si>
    <t>451571312</t>
  </si>
  <si>
    <t>Lože pod dlažby z kameniva těženého drobného, tl. vrstvy přes 100 do 150 mm</t>
  </si>
  <si>
    <t>451971112</t>
  </si>
  <si>
    <t>Položení podkladní vrstvy z geotextilie v rovině nebo ve svahu, s přesahem jednotlivých pásů 150 mm, s uchycením v terénu sponami z bet. oceli</t>
  </si>
  <si>
    <t>463212111</t>
  </si>
  <si>
    <t>Rovnanina z lomového kamene upraveného, tříděného jakékoliv tloušťky rovnaniny s vyklínováním spár a dutin úlomky kamene</t>
  </si>
  <si>
    <t>465511522</t>
  </si>
  <si>
    <t>Dlažba z lomového kamene upraveného vodorovná nebo plocha ve sklonu do 1:2 s dodáním hmot do cementové malty, s vyplněním spár a s vyspárováním cementovou malto</t>
  </si>
  <si>
    <t>Dlažba z lomového kamene upraveného vodorovná nebo plocha ve sklonu do 1:2 s dodáním hmot do cementové malty, s vyplněním spár a s vyspárováním cementovou maltou v ploše přes 20 m2, tl. 250 mm</t>
  </si>
  <si>
    <t>467510111</t>
  </si>
  <si>
    <t>Balvanitý skluz z lomového kamene hmotnosti kamene jednotlivě přes 300 do 3000 kg s proštěrkováním tl. vrstvy 700 až 1200 mm</t>
  </si>
  <si>
    <t>810471811</t>
  </si>
  <si>
    <t>Bourání stávajícího potrubí z betonu v otevřeném výkopu DN přes 600 do 800</t>
  </si>
  <si>
    <t>822472112</t>
  </si>
  <si>
    <t>Montáž potrubí z trub železobetonových hrdlových v otevřeném výkopu ve sklonu do 20 % s integrovaným pryžovým těsněním DN 800</t>
  </si>
  <si>
    <t>59222002</t>
  </si>
  <si>
    <t>trouba ŽB hrdlová DN 800</t>
  </si>
  <si>
    <t>919411121</t>
  </si>
  <si>
    <t>Čelo propustku včetně římsy z betonu prostého bez zvláštních nároků na prostředí, pro propustek z trub DN 600 až 800 mm</t>
  </si>
  <si>
    <t>998332011</t>
  </si>
  <si>
    <t>Přesun hmot pro úpravy vodních toků a kanály, hráze rybníků apod. dopravní vzdálenost do 500 m</t>
  </si>
  <si>
    <t xml:space="preserve">  SO 09-31-19</t>
  </si>
  <si>
    <t>Přípojka slaboproudu (CETIN)</t>
  </si>
  <si>
    <t>SO 09-31-19</t>
  </si>
  <si>
    <t>167151101</t>
  </si>
  <si>
    <t>Nakládání, skládání a překládání neulehlého výkopku nebo sypaniny strojně nakládání, množství do 100 m3, z horniny třídy těžitelnosti I, skupiny 1 až 3</t>
  </si>
  <si>
    <t>174111101</t>
  </si>
  <si>
    <t>Zásyp sypaninou z jakékoliv horniny ručně s uložením výkopku ve vrstvách se zhutněním jam, šachet, rýh nebo kolem objektů v těchto vykopávkách</t>
  </si>
  <si>
    <t>58344197</t>
  </si>
  <si>
    <t>štěrkodrť frakce 0/63</t>
  </si>
  <si>
    <t>271532211</t>
  </si>
  <si>
    <t>Podsyp pod základové konstrukce se zhutněním a urovnáním povrchu z kameniva hrubého, frakce 32 - 63 mm</t>
  </si>
  <si>
    <t>Elektroinstalace - silnoproud</t>
  </si>
  <si>
    <t>74100000R</t>
  </si>
  <si>
    <t>Montáž akumulátorových baterií staničních s elektrolytem, jednotlivých článků s napětím 2 V, počtu kladných desek s kapacitou do 2/220 Ah</t>
  </si>
  <si>
    <t>provedení C35/45-XC4,XF1; přesná specifikace viz.kompletní specifikace výrobce</t>
  </si>
  <si>
    <t>74100001R</t>
  </si>
  <si>
    <t>Transformátor 22/0,4kV 400kVA</t>
  </si>
  <si>
    <t>KS</t>
  </si>
  <si>
    <t>74100002R</t>
  </si>
  <si>
    <t>Rozvaděč VN - vis v.č. 2-401</t>
  </si>
  <si>
    <t>74100003R</t>
  </si>
  <si>
    <t>Rozvaděč NN - vis v.č. 2-402</t>
  </si>
  <si>
    <t>74100004R</t>
  </si>
  <si>
    <t>Kompenzační rozvaděč RQ - TS - vis v.č. 2-402</t>
  </si>
  <si>
    <t>74100005R</t>
  </si>
  <si>
    <t>USM - universální skříň měření</t>
  </si>
  <si>
    <t>741410001</t>
  </si>
  <si>
    <t>Montáž uzemňovacího vedení s upevněním, propojením a připojením pomocí svorek na povrchu pásku průřezu do 120 mm2</t>
  </si>
  <si>
    <t>35442143</t>
  </si>
  <si>
    <t>pás zemnící 30x3,5mm nerez</t>
  </si>
  <si>
    <t>0,95 kg/m</t>
  </si>
  <si>
    <t>741420001</t>
  </si>
  <si>
    <t>Montáž hromosvodného vedení svodových drátů nebo lan s podpěrami, O do 10 mm</t>
  </si>
  <si>
    <t>35441072</t>
  </si>
  <si>
    <t>drát D 8mm FeZn pro hromosvod</t>
  </si>
  <si>
    <t>0,40kg/m</t>
  </si>
  <si>
    <t>741120301</t>
  </si>
  <si>
    <t>Montáž vodičů izolovaných měděných bez ukončení uložených pevně plných a laněných s PVC pláštěm, bezhalogenových, ohniodolných (např. CY, CHAH-V) průřezu žíly 0</t>
  </si>
  <si>
    <t>Montáž vodičů izolovaných měděných bez ukončení uložených pevně plných a laněných s PVC pláštěm, bezhalogenových, ohniodolných (např. CY, CHAH-V) průřezu žíly 0,55 až 16 mm2</t>
  </si>
  <si>
    <t>3414135R</t>
  </si>
  <si>
    <t>vodič instalační jádro Cu lanované izolace PVC 450/750V (CY) 1x16mm2</t>
  </si>
  <si>
    <t>CMA, průměr vodiče 8,1mm</t>
  </si>
  <si>
    <t>741122634</t>
  </si>
  <si>
    <t>Montáž kabelů měděných bez ukončení uložených pevně plných kulatých nebo bezhalogenových (např. CYKY) počtu a průřezu žil 3x185+95 až 240+120 mm2</t>
  </si>
  <si>
    <t>34112356</t>
  </si>
  <si>
    <t>kabel silový jádro Cu izolace PVC plášť PVC 0,6/1kV (NYY) 3x240+120mm2</t>
  </si>
  <si>
    <t>NYY, průměr kabelu 60,8mm</t>
  </si>
  <si>
    <t>74100006R</t>
  </si>
  <si>
    <t>Výkopy vč. pískového lože, ochrané folie a záhozu</t>
  </si>
  <si>
    <t>74100007R</t>
  </si>
  <si>
    <t>Kabelová chránička pod vozovkou</t>
  </si>
  <si>
    <t>74100008R</t>
  </si>
  <si>
    <t>Předávací dokumenty</t>
  </si>
  <si>
    <t>kpl.</t>
  </si>
  <si>
    <t>74100009R</t>
  </si>
  <si>
    <t>Revize</t>
  </si>
  <si>
    <t>74100010R</t>
  </si>
  <si>
    <t>Zaškolení</t>
  </si>
  <si>
    <t>74100011R</t>
  </si>
  <si>
    <t>Dokumentace provedení</t>
  </si>
  <si>
    <t>74100012R</t>
  </si>
  <si>
    <t>Podružný montážní materiál</t>
  </si>
  <si>
    <t>74100013R</t>
  </si>
  <si>
    <t>Tlačítko CENTRAL STOP ve skříňce</t>
  </si>
  <si>
    <t>998741101</t>
  </si>
  <si>
    <t>Přesun hmot pro silnoproud stanovený z hmotnosti přesunovaného materiálu vodorovná dopravní vzdálenost do 50 m v objektech výšky do 6 m</t>
  </si>
  <si>
    <t>998014011</t>
  </si>
  <si>
    <t>Přesun hmot pro budovy a haly občanské výstavby, bydlení, výrobu a služby s nosnou svislou konstrukcí montovanou z dílců betonových plošných nebo tyčových s jak</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</si>
  <si>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jednopodlažní</t>
  </si>
  <si>
    <t>D.2.1.6</t>
  </si>
  <si>
    <t>Potrubní vedení</t>
  </si>
  <si>
    <t xml:space="preserve">  SO 09-30-16</t>
  </si>
  <si>
    <t>Areálové rozvody elektroinstalace - silnoproud</t>
  </si>
  <si>
    <t>SO 09-30-16</t>
  </si>
  <si>
    <t>13173A</t>
  </si>
  <si>
    <t>HLOUBENÍ JAM ZAPAŽ I NEPAŽ TŘ. I - BEZ DOPRAVY</t>
  </si>
  <si>
    <t>13273A</t>
  </si>
  <si>
    <t>HLOUBENÍ RÝH ŠÍŘ DO 2M PAŽ I NEPAŽ TŘ. I - BEZ DOPRAVY</t>
  </si>
  <si>
    <t>17481</t>
  </si>
  <si>
    <t>ZÁSYP JAM A RÝH Z NAKUPOVANÝCH MATERIÁLŮ</t>
  </si>
  <si>
    <t>272324</t>
  </si>
  <si>
    <t>ZÁKLADY ZE ŽELEZOBETONU DO C25/30 (B30)</t>
  </si>
  <si>
    <t>702212</t>
  </si>
  <si>
    <t>KABELOVÁ CHRÁNIČKA ZEMNÍ DN PŘES 100 DO 200 MM</t>
  </si>
  <si>
    <t>702311</t>
  </si>
  <si>
    <t>ZAKRYTÍ KABELŮ VÝSTRAŽNOU FÓLIÍ ŠÍŘKY DO 20 CM</t>
  </si>
  <si>
    <t>ZÁSUVKA/PŘÍVODKA PRŮMYSLOVÁ, KRYTÍ IP44 230 V, 16A</t>
  </si>
  <si>
    <t>741413</t>
  </si>
  <si>
    <t>ZÁSUVKA/PŘÍVODKA PRŮMYSLOVÁ, KRYTÍ IP44 400 V, DO 63A</t>
  </si>
  <si>
    <t>741911</t>
  </si>
  <si>
    <t>UZEMŃOVACÍ VODIČ V ZEMI FEZN DO 120 MM2</t>
  </si>
  <si>
    <t>741Z05</t>
  </si>
  <si>
    <t>DEMONTÁŽ VNĚJŠÍHO UZEMNĚNÍ</t>
  </si>
  <si>
    <t>742G21</t>
  </si>
  <si>
    <t>742H12</t>
  </si>
  <si>
    <t>KABEL NN ČTYŘ- A PĚTIŽÍLOVÝ CU S PLASTOVOU IZOLACÍ OD 4 DO 16 MM2</t>
  </si>
  <si>
    <t>742H21</t>
  </si>
  <si>
    <t>KABEL NN ČTYŘ- A PĚTIŽÍLOVÝ CU S PLASTOVOU IZOLACÍ DO 2,5 MM2</t>
  </si>
  <si>
    <t>742Z22</t>
  </si>
  <si>
    <t>DEMONTÁŽ VENKOVNÍHO VEDENÍ NN (4X)</t>
  </si>
  <si>
    <t>743122</t>
  </si>
  <si>
    <t>OSVĚTLOVACÍ STOŽÁR PEVNÝ ŽÁROVĚ ZINKOVANÝ DÉLKY PŘES 6,5 DO 12 M</t>
  </si>
  <si>
    <t>743513</t>
  </si>
  <si>
    <t>SVÍTIDLO VÝBOJKOVÉ ULIČNÍ, MIN. IP 44, PŘES 250 W</t>
  </si>
  <si>
    <t>743552</t>
  </si>
  <si>
    <t>SVÍTIDLO VENKOVNÍ VŠEOBECNÉ LED, MIN. IP 44, PŘES 10 do 25 W</t>
  </si>
  <si>
    <t>743554</t>
  </si>
  <si>
    <t>SVÍTIDLO VENKOVNÍ VŠEOBECNÉ LED, MIN. IP 44, PŘES 45 W</t>
  </si>
  <si>
    <t>743566</t>
  </si>
  <si>
    <t>SVÍTIDLO VENKOVNÍ VŠEOBECNÉ - MONTÁŽ SVÍTIDLA</t>
  </si>
  <si>
    <t>743721</t>
  </si>
  <si>
    <t>ROZVADĚČ PRO VEŘEJNÉ OSVĚTLENÍ BEZ MĚŘENÍ SPOTŘEBY EL. ENERGIE DO 4 KS TŘÍFÁZOVÝCH VĚTVÍ</t>
  </si>
  <si>
    <t>CELKOVÁ PROHLÍDKA, ZKOUŠENÍ, MĚŘENÍ A VYHOTOVENÍ VÝCHOZÍ REVIZN ZPRÁVY, PRO OBJEM UN PŘES 500 DO 1000 TIS. KČ</t>
  </si>
  <si>
    <t xml:space="preserve">  SO 09-31-15</t>
  </si>
  <si>
    <t>Přípojka splaškové kanalizace</t>
  </si>
  <si>
    <t>SO 09-31-15</t>
  </si>
  <si>
    <t>131251104</t>
  </si>
  <si>
    <t>Hloubení nezapažených jam a zářezů strojně s urovnáním dna do předepsaného profilu a spádu v hornině třídy těžitelnosti I skupiny 3 přes 100 do 500 m3</t>
  </si>
  <si>
    <t>jáma pro uložení sedimentační nádrže u myčky : dno 2,4*6,0 m, hl. 3,5 m, svahy 2:1</t>
  </si>
  <si>
    <t>132254203</t>
  </si>
  <si>
    <t>Hloubení zapažených rýh šířky přes 800 do 2 000 mm strojně s urovnáním dna do předepsaného profilu a spádu v hornině třídy těžitelnosti I skupiny 3 přes 50 do 1</t>
  </si>
  <si>
    <t>Hloubení zapažených rýh šířky přes 800 do 2 000 mm strojně s urovnáním dna do předepsaného profilu a spádu v hornině třídy těžitelnosti I skupiny 3 přes 50 do 100 m3</t>
  </si>
  <si>
    <t>151101102</t>
  </si>
  <si>
    <t>Zřízení pažení a rozepření stěn rýh pro podzemní vedení příložné pro jakoukoliv mezerovitost, hloubky přes 2 do 4 m</t>
  </si>
  <si>
    <t>151101112</t>
  </si>
  <si>
    <t>Odstranění pažení a rozepření stěn rýh pro podzemní vedení s uložením materiálu na vzdálenost do 3 m od kraje výkopu příložné, hloubky přes 2 do 4 m</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</si>
  <si>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</si>
  <si>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</si>
  <si>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</si>
  <si>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871350320</t>
  </si>
  <si>
    <t>Montáž kanalizačního potrubí z plastů z polypropylenu PP hladkého plnostěnného SN 12 DN 200</t>
  </si>
  <si>
    <t>28617026</t>
  </si>
  <si>
    <t>trubka kanalizační PP plnostěnná třívrstvá DN 200x1000mm SN12</t>
  </si>
  <si>
    <t>877355211</t>
  </si>
  <si>
    <t>Montáž tvarovek na kanalizačním potrubí z trub z plastu z tvrdého PVC nebo z polypropylenu v otevřeném výkopu jednoosých DN 200</t>
  </si>
  <si>
    <t>28651083</t>
  </si>
  <si>
    <t>vložka šachtová kanalizační PVC-U DN 200</t>
  </si>
  <si>
    <t>892352121</t>
  </si>
  <si>
    <t>Tlakové zkoušky vzduchem těsnícími vaky ucpávkovými DN 200</t>
  </si>
  <si>
    <t>89381122R</t>
  </si>
  <si>
    <t>Osazení sedimentační šachty z polypropylenu PP obetonované pro statické zatížení hranaté, půdorysné plochy do 4,5 m2, světlé hloubky přes 2,0 m</t>
  </si>
  <si>
    <t>5623052R</t>
  </si>
  <si>
    <t>šachta PP hranatá k obetonování 4,5/1,0/2,08 m</t>
  </si>
  <si>
    <t>894201151</t>
  </si>
  <si>
    <t>Ostatní konstrukce na trubním vedení z prostého betonu dno šachet tloušťky přes 200 mm z betonu se zvýšenými nároky na prostředí tř. C 25/30</t>
  </si>
  <si>
    <t>894302252</t>
  </si>
  <si>
    <t>Ostatní konstrukce na trubním vedení ze železobetonu strop šachet vodovodních nebo kanalizačních z betonu se zvýšenými nároky na prostředí tř. C 25/30</t>
  </si>
  <si>
    <t>89441114R</t>
  </si>
  <si>
    <t>Dodávka a montáž šachet kanalizačních z betonových dílců výšky vstupu do 1,80 m s obložením dna betonem tř. C 25/30, na potrubí DN přes 200 do 300</t>
  </si>
  <si>
    <t>Revizní šachta na kanalizaci pro DN 200, hl. 1,66  m.  
Zřízení šachet kanalizačních z betonových dílců, s obložením dna betonem B 30 z cementu portlandského nebo struskoportlandského, podkladní prstenec z prostého betonu B 10 pod poklop do výšky 10 cm.</t>
  </si>
  <si>
    <t>89441115R</t>
  </si>
  <si>
    <t>Dodávka a montáž šachet kanalizačních z betonových dílců výšky vstupu do 3,5 m s obložením dna betonem tř. C 25/30, na potrubí DN přes 200 do 300</t>
  </si>
  <si>
    <t>RŠ hl. 2,91 m na DN 200.  
Zřízení šachet kanalizačních z betonových dílců, s obložením dna betonem B 30 z cementu portlandského nebo struskoportlandského, podkladní prstenec z prostého betonu B 10 pod poklop do výšky 10 cm.</t>
  </si>
  <si>
    <t>894411311</t>
  </si>
  <si>
    <t>Osazení betonových nebo železobetonových dílců pro šachty skruží rovných</t>
  </si>
  <si>
    <t>vstupní komíny hl. 1,1 m : skruž 300 mm, konus 600 mm, poklop 160 mm, kroužek 40 mm</t>
  </si>
  <si>
    <t>59224078</t>
  </si>
  <si>
    <t>skruž betonová DN 1000x250, 100x25x9cm, bez stupadel</t>
  </si>
  <si>
    <t>59224010</t>
  </si>
  <si>
    <t>prstenec šachtový vyrovnávací betonový 625x100x40mm</t>
  </si>
  <si>
    <t>894412411</t>
  </si>
  <si>
    <t>Osazení betonových nebo železobetonových dílců pro šachty skruží přechodových</t>
  </si>
  <si>
    <t>59224120</t>
  </si>
  <si>
    <t>skruž betonová přechodová 62,5/100x60x9cm, stupadla poplastovaná</t>
  </si>
  <si>
    <t>894503111</t>
  </si>
  <si>
    <t>Bednění konstrukcí na trubním vedení deskových stropů šachet jakýchkoliv rozměrů</t>
  </si>
  <si>
    <t>894608112</t>
  </si>
  <si>
    <t>Výztuž šachet z betonářské oceli 10 505 (R) nebo BSt 500</t>
  </si>
  <si>
    <t>894608211</t>
  </si>
  <si>
    <t>Výztuž šachet ze svařovaných sítí typu Kari</t>
  </si>
  <si>
    <t>899104112</t>
  </si>
  <si>
    <t>Osazení poklopů litinových a ocelových včetně rámů pro třídu zatížení D400, E600</t>
  </si>
  <si>
    <t>28661935</t>
  </si>
  <si>
    <t>poklop šachtový litinový DN 600 pro třídu zatížení D400</t>
  </si>
  <si>
    <t>899620151</t>
  </si>
  <si>
    <t>Obetonování plastových šachet z polypropylenu betonem prostým v otevřeném výkopu, beton tř. C 25/30</t>
  </si>
  <si>
    <t>899640111</t>
  </si>
  <si>
    <t>Bednění pro obetonování plastových šachet v otevřeném výkopu hranatých</t>
  </si>
  <si>
    <t>899722112</t>
  </si>
  <si>
    <t>Krytí potrubí z plastů výstražnou fólií z PVC šířky 25 cm</t>
  </si>
  <si>
    <t>998276101</t>
  </si>
  <si>
    <t>Přesun hmot pro trubní vedení hloubené z trub z plastických hmot nebo sklolaminátových pro vodovody nebo kanalizace v otevřeném výkopu dopravní vzdálenost do 15</t>
  </si>
  <si>
    <t>Přesun hmot pro trubní vedení hloubené z trub z plastických hmot nebo sklolaminátových pro vodovody nebo kanalizace v otevřeném výkopu dopravní vzdálenost do 15 m</t>
  </si>
  <si>
    <t xml:space="preserve">  SO 09-31-17</t>
  </si>
  <si>
    <t>Přeložka stávající splaškové kanalizace</t>
  </si>
  <si>
    <t>SO 09-31-17</t>
  </si>
  <si>
    <t>83735512R</t>
  </si>
  <si>
    <t>Příplatek za napojení na stávající RŠ</t>
  </si>
  <si>
    <t>přepojení v místě stávajícíh revizních šachet RŠ1 a RŠ 5:  
- zamezení přítoku splašků nafukovacím uzávěrem, čerpadlo kalové do 5 l/s, přívod NN, odpadní potrubí  
- vybourání žlábku a stěny spodního dílu (šachtové dno), úprava nového žlábku stěrkou s přídavkem krystalizační malty, zabetonování šachtové vložky vč. její dodávky (DN 250)</t>
  </si>
  <si>
    <t>871360320</t>
  </si>
  <si>
    <t>Montáž kanalizačního potrubí z plastů z polypropylenu PP hladkého plnostěnného SN 12 DN 250</t>
  </si>
  <si>
    <t>28617027</t>
  </si>
  <si>
    <t>trubka kanalizační PP plnostěnná třívrstvá DN 250x1000mm SN12</t>
  </si>
  <si>
    <t>877365211</t>
  </si>
  <si>
    <t>Montáž tvarovek na kanalizačním potrubí z trub z plastu z tvrdého PVC nebo z polypropylenu v otevřeném výkopu jednoosých DN 250</t>
  </si>
  <si>
    <t>28651084</t>
  </si>
  <si>
    <t>vložka šachtová kanalizační PVC-U DN 250</t>
  </si>
  <si>
    <t>892362121</t>
  </si>
  <si>
    <t>Tlakové zkoušky vzduchem těsnícími vaky ucpávkovými DN 250</t>
  </si>
  <si>
    <t>89441113R</t>
  </si>
  <si>
    <t>Dodávka a montáž šachet kanalizačních z betonových dílců výšky vstupu do 3,0 m s obložením dna betonem tř. C 25/30, na potrubí DN přes 200 do 300</t>
  </si>
  <si>
    <t>Revizní šachta na kanalizaci pro DN 250, hl. 2,82  m.  
Zřízení šachet kanalizačních z betonových dílců, s obložením dna betonem B 30 z cementu portlandského nebo struskoportlandského, podkladní prstenec z prostého betonu B 10 pod poklop do výšky 10 cm.</t>
  </si>
  <si>
    <t>89441116R</t>
  </si>
  <si>
    <t>Dodávka a montáž šachet kanalizačních z betonových dílců výšky vstupu do 4,0 m s obložením dna betonem tř. C 25/30, na potrubí DN přes 200 do 300</t>
  </si>
  <si>
    <t>Revizní šachta na kanalizaci pro DN 250, hl. 3,6 m.  
Zřízení šachet kanalizačních z betonových dílců, s obložením dna betonem B 30 z cementu portlandského nebo struskoportlandského, podkladní prstenec z prostého betonu B 10 pod poklop do výšky 10 cm.</t>
  </si>
  <si>
    <t xml:space="preserve">  SO 09-31-18</t>
  </si>
  <si>
    <t>Dešťová kanalizace</t>
  </si>
  <si>
    <t>SO 09-31-18</t>
  </si>
  <si>
    <t>131251103</t>
  </si>
  <si>
    <t>Hloubení nezapažených jam a zářezů strojně s urovnáním dna do předepsaného profilu a spádu v hornině třídy těžitelnosti I skupiny 3 přes 50 do 100 m3</t>
  </si>
  <si>
    <t>NS 20: rozměry dna 3,64 m x 3,64 m; hloubka 2,8 m; svahování 2:1  
NS 20: rozměry dna 3,4 m x 3,4 m; hloubka 2,37 m; svahování 2:1</t>
  </si>
  <si>
    <t>rozměry dna 8,93 m x 4,8 m; hloubka 3,9 m; svahování 2:1</t>
  </si>
  <si>
    <t>132251253</t>
  </si>
  <si>
    <t>Hloubení nezapažených rýh šířky přes 800 do 2 000 mm strojně s urovnáním dna do předepsaného profilu a spádu v hornině třídy těžitelnosti I skupiny 3 přes 50 do</t>
  </si>
  <si>
    <t>Hloubení nezapažených rýh šířky přes 800 do 2 000 mm strojně s urovnáním dna do předepsaného profilu a spádu v hornině třídy těžitelnosti I skupiny 3 přes 50 do 100 m3</t>
  </si>
  <si>
    <t>175253101</t>
  </si>
  <si>
    <t>Přísyp těsnící folie nebo geotextilie na objektech vodních staveb z vhodného materiálu, bez zhutnění v rovině nebo ve svahu sklonu do 1 : 5</t>
  </si>
  <si>
    <t>58337403</t>
  </si>
  <si>
    <t>kamenivo dekorační (kačírek) frakce 16/32</t>
  </si>
  <si>
    <t>386120104</t>
  </si>
  <si>
    <t>Montáž odlučovačů ropných látek železobetonových, průtoku 15 l/s</t>
  </si>
  <si>
    <t>594321R1</t>
  </si>
  <si>
    <t>ŽB nádrž lapolu NS 15</t>
  </si>
  <si>
    <t>ŽB nádrž vnější profil 2300 mm, víko pro zatížení D400, poklop s rámem DN 600 pojezdný D400, prstenec vstupu, těsnění, vystrojení plast/nerez, 1 x vtok DN 150, 1 x odtok DN 150</t>
  </si>
  <si>
    <t>386120105</t>
  </si>
  <si>
    <t>Montáž odlučovačů ropných látek železobetonových, průtoku 20 l/s</t>
  </si>
  <si>
    <t>594321R2</t>
  </si>
  <si>
    <t>ŽB nádrž lapolu NS 20</t>
  </si>
  <si>
    <t>ŽB nádrž vnější profil 2000 mm, víko pro zatížení D400, poklop s rámem DN 600 pojezdný D400, prstenec vstupu, těsnění, vystrojení plast/nerez, 1 x vtok DN 150, 1 x odtok DN 150</t>
  </si>
  <si>
    <t>3861201R3</t>
  </si>
  <si>
    <t>Dodání a montáž betonové akumulační nádrže objemu 73 m3</t>
  </si>
  <si>
    <t>ŽB nádrž, víko pro zatížení pojezdem vozidel + 1,0 m zásypu, vstupní komín, poklop DN 600 D400, těsnění, odběrné potrubí , vtok DN 150, odtok DN 150</t>
  </si>
  <si>
    <t>451541111</t>
  </si>
  <si>
    <t>Lože pod potrubí, stoky a drobné objekty v otevřeném výkopu ze štěrkodrtě 0-63 mm</t>
  </si>
  <si>
    <t>452321161</t>
  </si>
  <si>
    <t>Podkladní a zajišťovací konstrukce z betonu železového v otevřeném výkopu bez zvýšených nároků na prostředí desky pod potrubí, stoky a drobné objekty z betonu t</t>
  </si>
  <si>
    <t>Podkladní a zajišťovací konstrukce z betonu železového v otevřeném výkopu bez zvýšených nároků na prostředí desky pod potrubí, stoky a drobné objekty z betonu tř. C 25/30</t>
  </si>
  <si>
    <t>452368211</t>
  </si>
  <si>
    <t>Výztuž podkladních desek, bloků nebo pražců v otevřeném výkopu ze svařovaných sítí typu Kari</t>
  </si>
  <si>
    <t>457971111</t>
  </si>
  <si>
    <t>Zřízení vrstvy z geotextilie s přesahem bez připevnění k podkladu, s potřebným dočasným zatěžováním včetně zakotvení okraje o sklonu do 10°, šířky geotextilie d</t>
  </si>
  <si>
    <t>Zřízení vrstvy z geotextilie s přesahem bez připevnění k podkladu, s potřebným dočasným zatěžováním včetně zakotvení okraje o sklonu do 10°, šířky geotextilie do 3 m</t>
  </si>
  <si>
    <t>69311270</t>
  </si>
  <si>
    <t>geotextilie netkaná separační, ochranná, filtrační, drenážní PES 400g/m2</t>
  </si>
  <si>
    <t>457979112</t>
  </si>
  <si>
    <t>Zřízení vrstvy z geotextilie s přesahem Příplatek k cenám za připevnění geotextilie k podkladu ocelovými skobami z betonářské oceli o sklonu do 10°, při počtu s</t>
  </si>
  <si>
    <t>Zřízení vrstvy z geotextilie s přesahem Příplatek k cenám za připevnění geotextilie k podkladu ocelovými skobami z betonářské oceli o sklonu do 10°, při počtu skob na 10 m2 plochy přes 4 do 8 ks</t>
  </si>
  <si>
    <t>463212191</t>
  </si>
  <si>
    <t>Rovnanina z lomového kamene upraveného, tříděného Příplatek k cenám za vypracování líce</t>
  </si>
  <si>
    <t>711</t>
  </si>
  <si>
    <t>Izolace proti vodě, vlhkosti a plynům</t>
  </si>
  <si>
    <t>711471051</t>
  </si>
  <si>
    <t>Provedení izolace proti povrchové a podpovrchové tlakové vodě termoplasty na ploše vodorovné V folií PVC lepenou</t>
  </si>
  <si>
    <t>711472051</t>
  </si>
  <si>
    <t>Provedení izolace proti povrchové a podpovrchové tlakové vodě termoplasty na ploše svislé S folií PVC lepenou</t>
  </si>
  <si>
    <t>28322017</t>
  </si>
  <si>
    <t>fólie hydroizolační pro izolaci jezírek a vodních nádrží mPVC tl 1,5mm</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</si>
  <si>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</si>
  <si>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</si>
  <si>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</si>
  <si>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871181141</t>
  </si>
  <si>
    <t>Montáž vodovodního potrubí z plastů v otevřeném výkopu z polyetylenu PE 100 svařovaných na tupo SDR 11/PN16 D 50 x 4,6 mm</t>
  </si>
  <si>
    <t>28613172</t>
  </si>
  <si>
    <t>trubka vodovodní PE100 SDR11 se signalizační vrstvou 50x4,6mm</t>
  </si>
  <si>
    <t>871313121</t>
  </si>
  <si>
    <t>Montáž kanalizačního potrubí z plastů z tvrdého PVC těsněných gumovým kroužkem v otevřeném výkopu ve sklonu do 20 % DN 160</t>
  </si>
  <si>
    <t>28611230</t>
  </si>
  <si>
    <t>trubka kanalizační PVC-U DN 160x3000mm SN12</t>
  </si>
  <si>
    <t>871353121</t>
  </si>
  <si>
    <t>Montáž kanalizačního potrubí z plastů z tvrdého PVC těsněných gumovým kroužkem v otevřeném výkopu ve sklonu do 20 % DN 200</t>
  </si>
  <si>
    <t>28611231</t>
  </si>
  <si>
    <t>trubka kanalizační PVC-U DN 200x3000mm SN12</t>
  </si>
  <si>
    <t>871363121</t>
  </si>
  <si>
    <t>Montáž kanalizačního potrubí z plastů z tvrdého PVC těsněných gumovým kroužkem v otevřeném výkopu ve sklonu do 20 % DN 250</t>
  </si>
  <si>
    <t>28611108</t>
  </si>
  <si>
    <t>trubka kanalizační PVC-U DN 250x6000mm SN12</t>
  </si>
  <si>
    <t>877265271</t>
  </si>
  <si>
    <t>Montáž tvarovek na kanalizačním potrubí z trub z plastu z tvrdého PVC nebo z polypropylenu v otevřeném výkopu lapačů střešních splavenin DN 100</t>
  </si>
  <si>
    <t>28341110</t>
  </si>
  <si>
    <t>lapače střešních splavenin okapová vpusť s klapkou+inspekční poklop z PP</t>
  </si>
  <si>
    <t>877315211</t>
  </si>
  <si>
    <t>Montáž tvarovek na kanalizačním potrubí z trub z plastu z tvrdého PVC nebo z polypropylenu v otevřeném výkopu jednoosých DN 160</t>
  </si>
  <si>
    <t>42284015</t>
  </si>
  <si>
    <t>klapka zpětná koncová litinová pro odpadní vodu L55 067 601 DN 150</t>
  </si>
  <si>
    <t>42284021</t>
  </si>
  <si>
    <t>klapka zpětná koncová litinová pro odpadní vodu L55 067 601 DN 250</t>
  </si>
  <si>
    <t>892241111</t>
  </si>
  <si>
    <t>Tlakové zkoušky vodou na potrubí DN do 80</t>
  </si>
  <si>
    <t>892351111</t>
  </si>
  <si>
    <t>Tlakové zkoušky vodou na potrubí DN 150 nebo 200</t>
  </si>
  <si>
    <t>892381111</t>
  </si>
  <si>
    <t>Tlakové zkoušky vodou na potrubí DN 250, 300 nebo 350</t>
  </si>
  <si>
    <t>89441112R</t>
  </si>
  <si>
    <t>Dodávka a montáž šachet kanalizačních z betonových dílců výšky vstupu do 1,50 m s obložením dna betonem tř. C 25/30, na potrubí DN přes 200 do 300</t>
  </si>
  <si>
    <t>Revizní šachta na kanalizaci pro DN 250, hl. 1,5  m.  
Zřízení šachet kanalizačních z betonových dílců, s obložením dna betonem B 30 z cementu portlandského nebo struskoportlandského, podkladní prstenec z prostého betonu B 10 pod poklop do výšky 10 cm.</t>
  </si>
  <si>
    <t>894811133</t>
  </si>
  <si>
    <t>Revizní šachta z tvrdého PVC v otevřeném výkopu typ přímý (DN šachty/DN trubního vedení) DN 400/160, odolnost vnějšímu tlaku 12,5 t, hloubka od 1360 do 1730 mm</t>
  </si>
  <si>
    <t>894811143</t>
  </si>
  <si>
    <t>Revizní šachta z tvrdého PVC v otevřeném výkopu typ přímý (DN šachty/DN trubního vedení) DN 400/160, odolnost vnějšímu tlaku 40 t, hloubka od 1360 do 1730 mm</t>
  </si>
  <si>
    <t>899721111</t>
  </si>
  <si>
    <t>Signalizační vodič na potrubí DN do 150 mm</t>
  </si>
  <si>
    <t xml:space="preserve">  SO 09-32-14</t>
  </si>
  <si>
    <t>Přípojka vodovodní</t>
  </si>
  <si>
    <t>SO 09-32-14</t>
  </si>
  <si>
    <t>121112003</t>
  </si>
  <si>
    <t>Sejmutí ornice ručně při souvislé ploše, tl. vrstvy do 200 mm</t>
  </si>
  <si>
    <t>dno jámy 3,5*6,1 m, hloubka výkopu 3,1 m, svahy 2:1</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</si>
  <si>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</si>
  <si>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</si>
  <si>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</si>
  <si>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151101101</t>
  </si>
  <si>
    <t>Zřízení pažení a rozepření stěn rýh pro podzemní vedení příložné pro jakoukoliv mezerovitost, hloubky do 2 m</t>
  </si>
  <si>
    <t>151101111</t>
  </si>
  <si>
    <t>Odstranění pažení a rozepření stěn rýh pro podzemní vedení s uložením materiálu na vzdálenost do 3 m od kraje výkopu příložné, hloubky do 2 m</t>
  </si>
  <si>
    <t>167103101</t>
  </si>
  <si>
    <t>Nakládání neulehlého výkopku z hromad zeminy schopné zúrodnění</t>
  </si>
  <si>
    <t>předpoklad zpětný zásyp vykopanou zeminou</t>
  </si>
  <si>
    <t>181311103</t>
  </si>
  <si>
    <t>Rozprostření a urovnání ornice v rovině nebo ve svahu sklonu do 1:5 ručně při souvislé ploše, tl. vrstvy do 200 mm</t>
  </si>
  <si>
    <t>181411131</t>
  </si>
  <si>
    <t>Založení trávníku na půdě předem připravené plochy do 1000 m2 výsevem včetně utažení parkového v rovině nebo na svahu do 1:5</t>
  </si>
  <si>
    <t>212752101</t>
  </si>
  <si>
    <t>Trativody z drenážních trubek pro liniové stavby a komunikace se zřízením štěrkového lože pod trubky a s jejich obsypem v otevřeném výkopu trubka korugovaná sendvičová PE-HD SN 4 celoperforovaná 360° DN 100</t>
  </si>
  <si>
    <t>452273151</t>
  </si>
  <si>
    <t>Podkladní a zajišťovací konstrukce zděné na maltu cementovou MC 10 podkladní pilířky, bloky nebo uzavírací čela chrániček z cihel vápenopískových kyselinovzdorn</t>
  </si>
  <si>
    <t>Podkladní a zajišťovací konstrukce zděné na maltu cementovou MC 10 podkladní pilířky, bloky nebo uzavírací čela chrániček z cihel vápenopískových kyselinovzdorných</t>
  </si>
  <si>
    <t>452313141</t>
  </si>
  <si>
    <t>Podkladní a zajišťovací konstrukce z betonu prostého v otevřeném výkopu bez zvýšených nároků na prostředí bloky pro potrubí z betonu tř. C 16/20</t>
  </si>
  <si>
    <t>452353101</t>
  </si>
  <si>
    <t>Bednění podkladních a zajišťovacích konstrukcí v otevřeném výkopu bloků pro potrubí</t>
  </si>
  <si>
    <t>767</t>
  </si>
  <si>
    <t>Konstrukce zámečnické</t>
  </si>
  <si>
    <t>92</t>
  </si>
  <si>
    <t>767995115</t>
  </si>
  <si>
    <t>Montáž ostatních atypických zámečnických konstrukcí hmotnosti přes 50 do 100 kg</t>
  </si>
  <si>
    <t>93</t>
  </si>
  <si>
    <t>1328534R</t>
  </si>
  <si>
    <t>Ocelový žebřík s PE ochranou</t>
  </si>
  <si>
    <t>94</t>
  </si>
  <si>
    <t>998767101</t>
  </si>
  <si>
    <t>Přesun hmot pro zámečnické konstrukce stanovený z hmotnosti přesunovaného materiálu vodorovná dopravní vzdálenost do 50 m v objektech výšky do 6 m</t>
  </si>
  <si>
    <t>850355121</t>
  </si>
  <si>
    <t>Výřez nebo výsek na potrubí z trub litinových tlakových nebo plastických hmot DN 200</t>
  </si>
  <si>
    <t>857262122</t>
  </si>
  <si>
    <t>Montáž litinových tvarovek na potrubí litinovém tlakovém jednoosých na potrubí z trub přírubových v otevřeném výkopu, kanálu nebo v šachtě DN 100</t>
  </si>
  <si>
    <t>55253263</t>
  </si>
  <si>
    <t>tvarovka přírubová litinová vodovodní PN10/16 DN 100 dl 1000mm</t>
  </si>
  <si>
    <t>55253661</t>
  </si>
  <si>
    <t>příruba zaslepovací litinová vodovodní PN10/16 X-kus DN 100</t>
  </si>
  <si>
    <t>55253251</t>
  </si>
  <si>
    <t>tvarovka přírubová litinová vodovodní PN10/16 DN 100 dl 200mm</t>
  </si>
  <si>
    <t>5525361R</t>
  </si>
  <si>
    <t>přechod přírubový,práškový epoxid tl 250µm FFR-kus litinový DN 100/80</t>
  </si>
  <si>
    <t>55254048</t>
  </si>
  <si>
    <t>koleno 90° s patkou přírubové litinové vodovodní N-kus PN10/16 DN 100</t>
  </si>
  <si>
    <t>857264122</t>
  </si>
  <si>
    <t>Montáž litinových tvarovek na potrubí litinovém tlakovém odbočných na potrubí z trub přírubových v otevřeném výkopu, kanálu nebo v šachtě DN 100</t>
  </si>
  <si>
    <t>5525325R</t>
  </si>
  <si>
    <t>trouba přírubová litinová vodovodní PN10/16 DN 80 dl 300mm</t>
  </si>
  <si>
    <t>5525326R</t>
  </si>
  <si>
    <t>trouba přírubová litinová vodovodní PN10/16 DN 80 dl 400mm</t>
  </si>
  <si>
    <t>55253516</t>
  </si>
  <si>
    <t>tvarovka přírubová litinová vodovodní s přírubovou odbočkou PN10/16 T-kus DN 100/100</t>
  </si>
  <si>
    <t>55254027</t>
  </si>
  <si>
    <t>koleno přírubové z tvárné litiny,práškový epoxid tl 250µm Q-kus DN 100-90°</t>
  </si>
  <si>
    <t>857352122</t>
  </si>
  <si>
    <t>Montáž litinových tvarovek na potrubí litinovém tlakovém jednoosých na potrubí z trub přírubových v otevřeném výkopu, kanálu nebo v šachtě DN 200</t>
  </si>
  <si>
    <t>55253896</t>
  </si>
  <si>
    <t>tvarovka přírubová s hrdlem z tvárné litiny,práškový epoxid tl 250µm EU-kus dl 140mm DN 200</t>
  </si>
  <si>
    <t>55253493</t>
  </si>
  <si>
    <t>tvarovka přírubová litinová s hladkým koncem,práškový epoxid tl 250µm F-kus DN 200</t>
  </si>
  <si>
    <t>857354122</t>
  </si>
  <si>
    <t>Montáž litinových tvarovek na potrubí litinovém tlakovém odbočných na potrubí z trub přírubových v otevřeném výkopu, kanálu nebo v šachtě DN 200</t>
  </si>
  <si>
    <t>55253533</t>
  </si>
  <si>
    <t>tvarovka přírubová litinová s přírubovou odbočkou,práškový epoxid tl 250µm T-kus DN 200/100</t>
  </si>
  <si>
    <t>871251141</t>
  </si>
  <si>
    <t>Montáž vodovodního potrubí z plastů v otevřeném výkopu z polyetylenu PE 100 svařovaných na tupo SDR 11/PN16 D 110 x 10,0 mm</t>
  </si>
  <si>
    <t>28613116</t>
  </si>
  <si>
    <t>trubka vodovodní PE100 PN 16 SDR11 110x10,0mm</t>
  </si>
  <si>
    <t>891242312</t>
  </si>
  <si>
    <t>Montáž vodovodních armatur na potrubí vodoměrů v šachtě přírubových DN 80</t>
  </si>
  <si>
    <t>38821717</t>
  </si>
  <si>
    <t>vodoměr šroubový přírubový na studenou vodu PN16 DN 80</t>
  </si>
  <si>
    <t>38822136</t>
  </si>
  <si>
    <t>vysílač impulzů optoelektrický vodoměrů do 40°C, K=100</t>
  </si>
  <si>
    <t>891244121</t>
  </si>
  <si>
    <t>Montáž vodovodních armatur na potrubí kompenzátorů ucpávkových a gumových nebo montážních vložek DN 80</t>
  </si>
  <si>
    <t>42265776</t>
  </si>
  <si>
    <t>filtr s vypouštěcí přírubou DN 80x310mm</t>
  </si>
  <si>
    <t>891261112</t>
  </si>
  <si>
    <t>Montáž vodovodních armatur na potrubí šoupátek nebo klapek uzavíracích v otevřeném výkopu nebo v šachtách s osazením zemní soupravy (bez poklopů) DN 100</t>
  </si>
  <si>
    <t>42221304</t>
  </si>
  <si>
    <t>šoupátko pitná voda litina GGG 50 krátká stavební dl PN10/16 DN 100x190mm</t>
  </si>
  <si>
    <t>42291074</t>
  </si>
  <si>
    <t>souprava zemní pro šoupátka DN 100-150mm Rd 1,5m</t>
  </si>
  <si>
    <t>891261222</t>
  </si>
  <si>
    <t>Montáž vodovodních armatur na potrubí šoupátek nebo klapek uzavíracích v šachtách s ručním kolečkem DN 100</t>
  </si>
  <si>
    <t>42210106</t>
  </si>
  <si>
    <t>kolo ruční pro DN 100 D 300mm</t>
  </si>
  <si>
    <t>891264121</t>
  </si>
  <si>
    <t>Montáž vodovodních armatur na potrubí kompenzátorů ucpávkových a gumových nebo montážních vložek DN 100</t>
  </si>
  <si>
    <t>55128705</t>
  </si>
  <si>
    <t>kompenzátor pryžový přírubový, voda, topení, klimatizace PN16 do 100°C DN 100</t>
  </si>
  <si>
    <t>891265321</t>
  </si>
  <si>
    <t>Montáž vodovodních armatur na potrubí zpětných klapek DN 100</t>
  </si>
  <si>
    <t>42283044</t>
  </si>
  <si>
    <t>klapka zpětná samočinná přírubová litinová PN 16 pro vodu DN 100</t>
  </si>
  <si>
    <t>891267212</t>
  </si>
  <si>
    <t>Montáž vodovodních armatur na potrubí hydrantů nadzemních DN 100</t>
  </si>
  <si>
    <t>42273685</t>
  </si>
  <si>
    <t>hydrant nadzemní DN 100 tvárná litina dvojitý uzávěr s koulí krycí v 1000mm</t>
  </si>
  <si>
    <t>892271111</t>
  </si>
  <si>
    <t>Tlakové zkoušky vodou na potrubí DN 100 nebo 125</t>
  </si>
  <si>
    <t>892273122</t>
  </si>
  <si>
    <t>Proplach a dezinfekce vodovodního potrubí DN od 80 do 125</t>
  </si>
  <si>
    <t>894302152</t>
  </si>
  <si>
    <t>Ostatní konstrukce na trubním vedení ze železobetonu stěny šachet tloušťky přes 200 mm z betonu se zvýšenými nároky na prostředí tř. C 25/30</t>
  </si>
  <si>
    <t>894502201</t>
  </si>
  <si>
    <t>Bednění konstrukcí na trubním vedení stěn šachet pravoúhlých nebo čtyř a vícehranných oboustranné</t>
  </si>
  <si>
    <t>74</t>
  </si>
  <si>
    <t>75</t>
  </si>
  <si>
    <t>63126058</t>
  </si>
  <si>
    <t>poklop kompozitní zátěžový hranatý včetně rámů a příslušenství 600/600mm D400</t>
  </si>
  <si>
    <t>76</t>
  </si>
  <si>
    <t>899401112</t>
  </si>
  <si>
    <t>Osazení poklopů litinových šoupátkových</t>
  </si>
  <si>
    <t>77</t>
  </si>
  <si>
    <t>42291352</t>
  </si>
  <si>
    <t>poklop litinový šoupátkový pro zemní soupravy osazení do terénu a do vozovky</t>
  </si>
  <si>
    <t>78</t>
  </si>
  <si>
    <t>56230636</t>
  </si>
  <si>
    <t>deska podkladová uličního poklopu plastového ventilkového a šoupatového</t>
  </si>
  <si>
    <t>79</t>
  </si>
  <si>
    <t>899712111</t>
  </si>
  <si>
    <t>Orientační tabulky na vodovodních a kanalizačních řadech na zdivu</t>
  </si>
  <si>
    <t>80</t>
  </si>
  <si>
    <t>Cu - 2,5 mm2</t>
  </si>
  <si>
    <t>81</t>
  </si>
  <si>
    <t>82</t>
  </si>
  <si>
    <t>předpoklad zpětného použití obrub z 50%</t>
  </si>
  <si>
    <t>83</t>
  </si>
  <si>
    <t>84</t>
  </si>
  <si>
    <t>85</t>
  </si>
  <si>
    <t>86</t>
  </si>
  <si>
    <t>87</t>
  </si>
  <si>
    <t>88</t>
  </si>
  <si>
    <t>89</t>
  </si>
  <si>
    <t>90</t>
  </si>
  <si>
    <t>91</t>
  </si>
  <si>
    <t>D.2.1.8</t>
  </si>
  <si>
    <t>Pozemní komunikace</t>
  </si>
  <si>
    <t xml:space="preserve">  SO 09-52-21</t>
  </si>
  <si>
    <t>Venkovní zpevněné plochy (pochozí, pojezdové, sportovní)</t>
  </si>
  <si>
    <t>SO 09-52-21</t>
  </si>
  <si>
    <t>122251106</t>
  </si>
  <si>
    <t>Odkopávky a prokopávky nezapažené strojně v hornině třídy těžitelnosti I skupiny 3 přes 1 000 do 5 000 m3</t>
  </si>
  <si>
    <t>131251100</t>
  </si>
  <si>
    <t>Hloubení nezapažených jam a zářezů strojně s urovnáním dna do předepsaného profilu a spádu v hornině třídy těžitelnosti I skupiny 3 do 20 m3</t>
  </si>
  <si>
    <t>132251104</t>
  </si>
  <si>
    <t>Hloubení nezapažených rýh šířky do 800 mm strojně s urovnáním dna do předepsaného profilu a spádu v hornině třídy těžitelnosti I skupiny 3 přes 100 m3</t>
  </si>
  <si>
    <t>181351113</t>
  </si>
  <si>
    <t>Rozprostření a urovnání ornice v rovině nebo ve svahu sklonu do 1:5 strojně při souvislé ploše přes 500 m2, tl. vrstvy do 200 mm</t>
  </si>
  <si>
    <t>181451131</t>
  </si>
  <si>
    <t>Založení trávníku na půdě předem připravené plochy přes 1000 m2 výsevem včetně utažení parkového v rovině nebo na svahu do 1:5</t>
  </si>
  <si>
    <t>181951111</t>
  </si>
  <si>
    <t>Úprava pláně vyrovnáním výškových rozdílů strojně v hornině třídy těžitelnosti I, skupiny 1 až 3 bez zhutnění</t>
  </si>
  <si>
    <t>výměry dle D.1.1 Technické zprávy</t>
  </si>
  <si>
    <t>183403153</t>
  </si>
  <si>
    <t>Obdělání půdy hrabáním v rovině nebo na svahu do 1:5</t>
  </si>
  <si>
    <t>184853511</t>
  </si>
  <si>
    <t>Chemické odplevelení půdy před založením kultury, trávníku nebo zpevněných ploch strojně o výměře jednotlivě přes 20 m2 postřikem na široko v rovině nebo na sva</t>
  </si>
  <si>
    <t>Chemické odplevelení půdy před založením kultury, trávníku nebo zpevněných ploch strojně o výměře jednotlivě přes 20 m2 postřikem na široko v rovině nebo na svahu do 1:5</t>
  </si>
  <si>
    <t>184853521</t>
  </si>
  <si>
    <t>Chemické odplevelení po založení kultury strojně postřikem na široko v rovině nebo na svahu do 1:5</t>
  </si>
  <si>
    <t>185802113</t>
  </si>
  <si>
    <t>Hnojení půdy nebo trávníku v rovině nebo na svahu do 1:5 umělým hnojivem na široko</t>
  </si>
  <si>
    <t>185803111</t>
  </si>
  <si>
    <t>Ošetření trávníku jednorázové v rovině nebo na svahu do 1:5</t>
  </si>
  <si>
    <t>185803211</t>
  </si>
  <si>
    <t>Uválcování trávníku v rovině nebo na svahu do 1:5</t>
  </si>
  <si>
    <t>274313511</t>
  </si>
  <si>
    <t>Základy z betonu prostého pasy betonu kamenem neprokládaného tř. C 12/15</t>
  </si>
  <si>
    <t>311321817</t>
  </si>
  <si>
    <t>Nadzákladové zdi z betonu železového (bez výztuže) nosné pohledového (v přírodní barvě drtí a přísad) tř. C 20/25</t>
  </si>
  <si>
    <t>311351121</t>
  </si>
  <si>
    <t>Bednění nadzákladových zdí nosných rovné oboustranné za každou stranu zřízení</t>
  </si>
  <si>
    <t>311351122</t>
  </si>
  <si>
    <t>Bednění nadzákladových zdí nosných rovné oboustranné za každou stranu odstranění</t>
  </si>
  <si>
    <t>311351511</t>
  </si>
  <si>
    <t>Bednění nadzákladových zdí nosných kruhové nebo obloukové oboustranné za každou stranu poloměru přes 2,5 do 4 m zřízení</t>
  </si>
  <si>
    <t>311351512</t>
  </si>
  <si>
    <t>Bednění nadzákladových zdí nosných kruhové nebo obloukové oboustranné za každou stranu poloměru přes 2,5 do 4 m odstranění</t>
  </si>
  <si>
    <t>311351911</t>
  </si>
  <si>
    <t>Bednění nadzákladových zdí nosných Příplatek k cenám bednění za pohledový beton</t>
  </si>
  <si>
    <t>311361821</t>
  </si>
  <si>
    <t>Výztuž nadzákladových zdí nosných svislých nebo odkloněných od svislice, rovných nebo oblých z betonářské oceli 10 505 (R) nebo BSt 500</t>
  </si>
  <si>
    <t>339921112</t>
  </si>
  <si>
    <t>Osazování palisád betonových jednotlivých se zabetonováním výšky palisády přes 500 do 1000 mm</t>
  </si>
  <si>
    <t>59228410</t>
  </si>
  <si>
    <t>palisáda betonová vzhled dobové dlažební kameny přírodní 160x160x1000mm</t>
  </si>
  <si>
    <t>451579777</t>
  </si>
  <si>
    <t>Podklad nebo lože pod dlažbu (přídlažbu) Příplatek k cenám za každých dalších i započatých 10 mm tloušťky podkladu nebo lože z kameniva těženého</t>
  </si>
  <si>
    <t>452312141</t>
  </si>
  <si>
    <t>Podkladní a zajišťovací konstrukce z betonu prostého v otevřeném výkopu bez zvýšených nároků na prostředí sedlové lože pod potrubí z betonu tř. C 16/20</t>
  </si>
  <si>
    <t>564811011</t>
  </si>
  <si>
    <t>Podklad ze štěrkodrti ŠD s rozprostřením a zhutněním plochy jednotlivě do 100 m2, po zhutnění tl. 50 mm</t>
  </si>
  <si>
    <t>564811111</t>
  </si>
  <si>
    <t>Podklad ze štěrkodrti ŠD s rozprostřením a zhutněním plochy přes 100 m2, po zhutnění tl. 50 mm</t>
  </si>
  <si>
    <t>564851111</t>
  </si>
  <si>
    <t>Podklad ze štěrkodrti ŠD s rozprostřením a zhutněním plochy přes 100 m2, po zhutnění tl. 150 mm</t>
  </si>
  <si>
    <t>564861111</t>
  </si>
  <si>
    <t>Podklad ze štěrkodrti ŠD s rozprostřením a zhutněním plochy přes 100 m2, po zhutnění tl. 200 mm</t>
  </si>
  <si>
    <t>564871111</t>
  </si>
  <si>
    <t>Podklad ze štěrkodrti ŠD s rozprostřením a zhutněním plochy přes 100 m2, po zhutnění tl. 250 mm</t>
  </si>
  <si>
    <t>565135111</t>
  </si>
  <si>
    <t>Asfaltový beton vrstva podkladní ACP 16 (obalované kamenivo střednězrnné - OKS) s rozprostřením a zhutněním v pruhu šířky přes 1,5 do 3 m, po zhutnění tl. 50 mm</t>
  </si>
  <si>
    <t>565145111</t>
  </si>
  <si>
    <t>Asfaltový beton vrstva podkladní ACP 16 (obalované kamenivo střednězrnné - OKS) s rozprostřením a zhutněním v pruhu šířky přes 1,5 do 3 m, po zhutnění tl. 60 mm</t>
  </si>
  <si>
    <t>56519111R</t>
  </si>
  <si>
    <t>Podklad ploch pro tělovýchovu vícevrstvý z asfaltového koberce o celkové tloušťce 80 mm</t>
  </si>
  <si>
    <t>předpoklad ve skladbě drenážního asfaltového koberce: PA 8 tl.40 mm, PA 16 tl.40 mm</t>
  </si>
  <si>
    <t>567122114</t>
  </si>
  <si>
    <t>Podklad ze směsi stmelené cementem SC bez dilatačních spár, s rozprostřením a zhutněním SC C 8/10 (KSC I), po zhutnění tl. 150 mm</t>
  </si>
  <si>
    <t>567131111</t>
  </si>
  <si>
    <t>Podklad ze směsi stmelené cementem SC bez dilatačních spár, s rozprostřením a zhutněním SC C 3/4 (SC I), po zhutnění tl. 160 mm</t>
  </si>
  <si>
    <t>57319111R</t>
  </si>
  <si>
    <t>Postřik infiltrační kationaktivní emulzí v množství 0,6 kg/m2</t>
  </si>
  <si>
    <t>57319112R</t>
  </si>
  <si>
    <t>Postřik infiltrační kationaktivní emulzí v množství 0,8 kg/m2</t>
  </si>
  <si>
    <t>573231108</t>
  </si>
  <si>
    <t>Postřik spojovací PS bez posypu kamenivem ze silniční emulze, v množství 0,50 kg/m2</t>
  </si>
  <si>
    <t>576133211</t>
  </si>
  <si>
    <t>Asfaltový koberec mastixový SMA 11 (AKMS) s rozprostřením a se zhutněním v pruhu šířky do 3 m, po zhutnění tl. 40 mm</t>
  </si>
  <si>
    <t>577134111</t>
  </si>
  <si>
    <t>Asfaltový beton vrstva obrusná ACO 11 (ABS) s rozprostřením a se zhutněním z nemodifikovaného asfaltu v pruhu šířky do 3 m tř. I, po zhutnění tl. 40 mm</t>
  </si>
  <si>
    <t>577155112</t>
  </si>
  <si>
    <t>Asfaltový beton vrstva ložní ACL 16 (ABH) s rozprostřením a zhutněním z nemodifikovaného asfaltu v pruhu šířky do 3 m, po zhutnění tl. 60 mm</t>
  </si>
  <si>
    <t>579221211</t>
  </si>
  <si>
    <t>Venkovní lité pryžové povrchy na asfaltový podklad jednovrstvé tloušťky 13 mm s impregnací na podklad, prováděné ručně plochy do 300 m2 jedna barva červená, zel</t>
  </si>
  <si>
    <t>Venkovní lité pryžové povrchy na asfaltový podklad jednovrstvé tloušťky 13 mm s impregnací na podklad, prováděné ručně plochy do 300 m2 jedna barva červená, zelená</t>
  </si>
  <si>
    <t>579221225</t>
  </si>
  <si>
    <t>Venkovní lité pryžové povrchy na asfaltový podklad jednovrstvé tloušťky 13 mm s impregnací na podklad, prováděné strojně plochy přes 300 m2 dvě barvy (střed a v</t>
  </si>
  <si>
    <t>Venkovní lité pryžové povrchy na asfaltový podklad jednovrstvé tloušťky 13 mm s impregnací na podklad, prováděné strojně plochy přes 300 m2 dvě barvy (střed a výběhy) červená, zelená</t>
  </si>
  <si>
    <t>581141114</t>
  </si>
  <si>
    <t>Kryt cementobetonový silničních komunikací skupiny CB I tl. 250 mm</t>
  </si>
  <si>
    <t>596211112</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</si>
  <si>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100 do 300 m2</t>
  </si>
  <si>
    <t>59245006</t>
  </si>
  <si>
    <t>dlažba tvar obdélník betonová pro nevidomé 200x100x60mm barevná</t>
  </si>
  <si>
    <t>596211213</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</si>
  <si>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přes 300 m2</t>
  </si>
  <si>
    <t>59245020</t>
  </si>
  <si>
    <t>dlažba tvar obdélník betonová 200x100x80mm přírodní</t>
  </si>
  <si>
    <t>599141111</t>
  </si>
  <si>
    <t>Vyplnění spár mezi silničními dílci jakékoliv tloušťky živičnou zálivkou</t>
  </si>
  <si>
    <t>28611131</t>
  </si>
  <si>
    <t>trubka kanalizační PVC DN 160x1000mm SN4</t>
  </si>
  <si>
    <t>894812201</t>
  </si>
  <si>
    <t>Revizní a čistící šachta z polypropylenu PP pro hladké trouby DN 425 šachtové dno (DN šachty / DN trubního vedení) DN 425/150 průtočné</t>
  </si>
  <si>
    <t>894812231</t>
  </si>
  <si>
    <t>Revizní a čistící šachta z polypropylenu PP pro hladké trouby DN 425 roura šachtová korugovaná bez hrdla, světlé hloubky 1500 mm</t>
  </si>
  <si>
    <t>894812241</t>
  </si>
  <si>
    <t>Revizní a čistící šachta z polypropylenu PP pro hladké trouby DN 425 roura šachtová korugovaná teleskopická (včetně těsnění) 375 mm</t>
  </si>
  <si>
    <t>894812257</t>
  </si>
  <si>
    <t>Revizní a čistící šachta z polypropylenu PP pro hladké trouby DN 425 poklop plastový (pro třídu zatížení) pochůzí (A15)</t>
  </si>
  <si>
    <t>894812311</t>
  </si>
  <si>
    <t>Revizní a čistící šachta z polypropylenu PP pro hladké trouby DN 600 šachtové dno (DN šachty / DN trubního vedení) DN 600/160 průtočné</t>
  </si>
  <si>
    <t>894812332</t>
  </si>
  <si>
    <t>Revizní a čistící šachta z polypropylenu PP pro hladké trouby DN 600 roura šachtová korugovaná, světlé hloubky 2 000 mm</t>
  </si>
  <si>
    <t>894812354</t>
  </si>
  <si>
    <t>Revizní a čistící šachta z polypropylenu PP pro hladké trouby DN 600 poklop (mříž) litinový pro třídu zatížení A15 s plastovým konusem</t>
  </si>
  <si>
    <t>59217017</t>
  </si>
  <si>
    <t>obrubník betonový chodníkový 1000x100x250mm</t>
  </si>
  <si>
    <t>919726122</t>
  </si>
  <si>
    <t>Geotextilie netkaná pro ochranu, separaci nebo filtraci měrná hmotnost přes 200 do 300 g/m2</t>
  </si>
  <si>
    <t>919735111</t>
  </si>
  <si>
    <t>Řezání stávajícího živičného krytu nebo podkladu hloubky do 50 mm</t>
  </si>
  <si>
    <t>935113111</t>
  </si>
  <si>
    <t>Osazení odvodňovacího žlabu s krycím roštem polymerbetonového šířky do 200 mm</t>
  </si>
  <si>
    <t>59227101</t>
  </si>
  <si>
    <t>žlab odvodňovací z polymerbetonu bez spádu dna pozinkovaná hrana š 100mm</t>
  </si>
  <si>
    <t>56241010</t>
  </si>
  <si>
    <t>rošt mřížkový B125 Pz pro žlab š 100mm</t>
  </si>
  <si>
    <t>93511411R</t>
  </si>
  <si>
    <t>Štěrbinový odvodňovací betonový žlab se základem z betonu prostého a s obetonováním rozměru 220x260 mm (mikroštěrbinový) se spádem dna 0,5 %</t>
  </si>
  <si>
    <t>vč.betonového základu 700x250mm</t>
  </si>
  <si>
    <t>935923216</t>
  </si>
  <si>
    <t>Osazení odvodňovacího žlabu s krycím roštem vpusti pro žlab šířky do 200 mm</t>
  </si>
  <si>
    <t>59223074</t>
  </si>
  <si>
    <t>vpusť odtoková polymerbetonová s integrovaným těsněním 500x130x380</t>
  </si>
  <si>
    <t>998225111</t>
  </si>
  <si>
    <t>Přesun hmot pro komunikace s krytem z kameniva, monolitickým betonovým nebo živičným dopravní vzdálenost do 200 m jakékoliv délky objektu</t>
  </si>
  <si>
    <t xml:space="preserve">  SO 09-59-22</t>
  </si>
  <si>
    <t>Světelné signalizační zařízení</t>
  </si>
  <si>
    <t>SO 09-59-22</t>
  </si>
  <si>
    <t>Pol32</t>
  </si>
  <si>
    <t>úprava napájení pro připojení SSZ</t>
  </si>
  <si>
    <t>Pol33</t>
  </si>
  <si>
    <t>montáž nástěnného rozvaděče</t>
  </si>
  <si>
    <t>Pol34</t>
  </si>
  <si>
    <t>montáž výložníkového stožáru pro výložník do 7,0 m</t>
  </si>
  <si>
    <t>Pol35</t>
  </si>
  <si>
    <t>montáž chodeckého stožáru</t>
  </si>
  <si>
    <t>Pol36</t>
  </si>
  <si>
    <t>montáž nástěnného tlačítka</t>
  </si>
  <si>
    <t>Pol37</t>
  </si>
  <si>
    <t>uzemnění stožáru</t>
  </si>
  <si>
    <t>Pol38</t>
  </si>
  <si>
    <t>montáž výložníku do 7,0 m</t>
  </si>
  <si>
    <t>Pol39</t>
  </si>
  <si>
    <t>montáž stožárové výzbroje</t>
  </si>
  <si>
    <t>Pol40</t>
  </si>
  <si>
    <t>montáž stožárové svorkovnice</t>
  </si>
  <si>
    <t>Pol41</t>
  </si>
  <si>
    <t>montáž návěstidla VPV3-L na stožár</t>
  </si>
  <si>
    <t>Pol42</t>
  </si>
  <si>
    <t>montáž návěstidla VPV3-L na výložník</t>
  </si>
  <si>
    <t>Pol43</t>
  </si>
  <si>
    <t>montáž ovládání HZS PAN 08</t>
  </si>
  <si>
    <t>Pol44</t>
  </si>
  <si>
    <t>montáž ovládacího pultu SSZ</t>
  </si>
  <si>
    <t>Pol45</t>
  </si>
  <si>
    <t>pokládka kabelu CYKY 5J×2,5 mm2</t>
  </si>
  <si>
    <t>Pol46</t>
  </si>
  <si>
    <t>pokládka kabelu CYKY 3J×2,5 mm2</t>
  </si>
  <si>
    <t>Pol47</t>
  </si>
  <si>
    <t>pokládka kabelu 1xJ-Y-(ST)Y 5x2x0,6</t>
  </si>
  <si>
    <t>Pol48</t>
  </si>
  <si>
    <t>pokládka kabelu 1xJ-Y-(ST)Y 2x2x0,6</t>
  </si>
  <si>
    <t>Pol49</t>
  </si>
  <si>
    <t>pokládka kabelu RJ-45 CAT 5e UTP</t>
  </si>
  <si>
    <t>Pol50</t>
  </si>
  <si>
    <t>označení kabelu štítkem</t>
  </si>
  <si>
    <t>Pol51</t>
  </si>
  <si>
    <t>ukončení kabelu do 7×2,5</t>
  </si>
  <si>
    <t>Pol52</t>
  </si>
  <si>
    <t>ukončení kabelu do 3×2,5</t>
  </si>
  <si>
    <t>Pol53</t>
  </si>
  <si>
    <t>ukončení kabelu do 5x2x0,6</t>
  </si>
  <si>
    <t>Pol54</t>
  </si>
  <si>
    <t>ukončení kabelu UTP</t>
  </si>
  <si>
    <t>Pol55</t>
  </si>
  <si>
    <t>nátěr zemnicího pásku</t>
  </si>
  <si>
    <t>Pol56</t>
  </si>
  <si>
    <t>uvedení SSZ do provozu</t>
  </si>
  <si>
    <t>Pol57</t>
  </si>
  <si>
    <t>kontrolní a závěrečné měření na kabelu</t>
  </si>
  <si>
    <t>žíla</t>
  </si>
  <si>
    <t>Pol58</t>
  </si>
  <si>
    <t>měřění zemního odporu</t>
  </si>
  <si>
    <t>Pol59</t>
  </si>
  <si>
    <t>revize SSZ</t>
  </si>
  <si>
    <t>Pol60</t>
  </si>
  <si>
    <t>výzbroj napájení pro připojení SSZ (jištění)</t>
  </si>
  <si>
    <t>Pol61</t>
  </si>
  <si>
    <t>chodecký stožár</t>
  </si>
  <si>
    <t>Pol62</t>
  </si>
  <si>
    <t>výložníkový stožár pro výložník do 7,0 m</t>
  </si>
  <si>
    <t>Pol63</t>
  </si>
  <si>
    <t>tlačítko nástěnné</t>
  </si>
  <si>
    <t>Pol64</t>
  </si>
  <si>
    <t>nástěnný rozvaděč vč. svorkovnic</t>
  </si>
  <si>
    <t>Pol65</t>
  </si>
  <si>
    <t>výložník do 7,0 m</t>
  </si>
  <si>
    <t>Pol66</t>
  </si>
  <si>
    <t>návěstidlo VPV3-L pr.200mm</t>
  </si>
  <si>
    <t>Pol67</t>
  </si>
  <si>
    <t>návěstidlo VPV3-L pr.300mm</t>
  </si>
  <si>
    <t>Pol68</t>
  </si>
  <si>
    <t>ovládání HZS PAN 08 (PLC)</t>
  </si>
  <si>
    <t>Pol69</t>
  </si>
  <si>
    <t>stožárová výzbroj</t>
  </si>
  <si>
    <t>Pol70</t>
  </si>
  <si>
    <t>stožárová svorkovnice</t>
  </si>
  <si>
    <t>Pol71</t>
  </si>
  <si>
    <t>kabel CYKY 5J×2,5 mm2</t>
  </si>
  <si>
    <t>Pol72</t>
  </si>
  <si>
    <t>kabel CYKY 3J×2,5 mm2</t>
  </si>
  <si>
    <t>Pol73</t>
  </si>
  <si>
    <t>kabel CYKY 1xJ-Y-(ST)Y 5x2x0,6</t>
  </si>
  <si>
    <t>Pol74</t>
  </si>
  <si>
    <t>kabel CYKY 1xJ-Y-(ST)Y 2x2x0,6</t>
  </si>
  <si>
    <t>Pol75</t>
  </si>
  <si>
    <t>kabel CYKY RJ-45 CAT 5e UTP</t>
  </si>
  <si>
    <t>Pol76</t>
  </si>
  <si>
    <t>štítek na označení kabelů</t>
  </si>
  <si>
    <t>Pol77</t>
  </si>
  <si>
    <t>drátová forma do 37×2,5</t>
  </si>
  <si>
    <t>20,0*1,8  
skl:    
20,0*1,8  
Součet: 36,00   
skl*0,3</t>
  </si>
  <si>
    <t>skl:    
20,0*1,8  
Součet: 36,00   
skl*0,7</t>
  </si>
  <si>
    <t>D1</t>
  </si>
  <si>
    <t>Bourání a demontáže</t>
  </si>
  <si>
    <t>Pol1</t>
  </si>
  <si>
    <t>bourání konstrukce chodníku z litého asfaltu</t>
  </si>
  <si>
    <t>Pol2</t>
  </si>
  <si>
    <t>bourání živičné vozovky tl. do 0,2 m</t>
  </si>
  <si>
    <t>D2</t>
  </si>
  <si>
    <t>Zemní práce - výkopy</t>
  </si>
  <si>
    <t>Pol3</t>
  </si>
  <si>
    <t>výkop kabelové rýhy š. 0,65 v chodníku, v zeleném pásu</t>
  </si>
  <si>
    <t>Pol4</t>
  </si>
  <si>
    <t>výkop kabelové rýhy š. 0,65 ve vozovce</t>
  </si>
  <si>
    <t>Pol5</t>
  </si>
  <si>
    <t>výkop jámy pro stožár chodecký</t>
  </si>
  <si>
    <t>Pol6</t>
  </si>
  <si>
    <t>výkop jámy pro stožár výložníkový do 7,0 m</t>
  </si>
  <si>
    <t>Pol7</t>
  </si>
  <si>
    <t>řezání spáry pro rýhy a jámy</t>
  </si>
  <si>
    <t>D3</t>
  </si>
  <si>
    <t>Zemní práce - vrstvy, zásypy a obsyby</t>
  </si>
  <si>
    <t>Pol10</t>
  </si>
  <si>
    <t>kabelové lože ze štd v rýze 0,65 tl. 0,1m</t>
  </si>
  <si>
    <t>Pol11</t>
  </si>
  <si>
    <t>obsyp a zásyp štd v rýze 0,65 tl. 0,2 m</t>
  </si>
  <si>
    <t>Pol12</t>
  </si>
  <si>
    <t>betonové lože v rýze 0,65 tl. 0,1m</t>
  </si>
  <si>
    <t>Pol13</t>
  </si>
  <si>
    <t>obetonování trubek v rýze 0,65 tl. 0,4 m</t>
  </si>
  <si>
    <t>Pol14</t>
  </si>
  <si>
    <t>zásyp výkopkem v rýze 0,65</t>
  </si>
  <si>
    <t>Pol15</t>
  </si>
  <si>
    <t>štd lože pod základ stožáry</t>
  </si>
  <si>
    <t>D4</t>
  </si>
  <si>
    <t>Základy</t>
  </si>
  <si>
    <t>Pol16</t>
  </si>
  <si>
    <t>betonový základ pro stožár chodecký</t>
  </si>
  <si>
    <t>Pol17</t>
  </si>
  <si>
    <t>betonový základ pro stožár výložníkový do 7,0 m</t>
  </si>
  <si>
    <t>D5</t>
  </si>
  <si>
    <t>Zemní práce technologie</t>
  </si>
  <si>
    <t>Pol18</t>
  </si>
  <si>
    <t>pokládka trubky PE 110</t>
  </si>
  <si>
    <t>Pol19</t>
  </si>
  <si>
    <t>zatažení lana do kanálku</t>
  </si>
  <si>
    <t>Pol20</t>
  </si>
  <si>
    <t>osazení krycího víčka k PE rourám</t>
  </si>
  <si>
    <t>Pol21</t>
  </si>
  <si>
    <t>zajištění kabelu při souběhu ve výkopu</t>
  </si>
  <si>
    <t>Pol22</t>
  </si>
  <si>
    <t>zajištění kabelu při křížení ve výkopu</t>
  </si>
  <si>
    <t>Pol23</t>
  </si>
  <si>
    <t>pokládka zemnicího pásku</t>
  </si>
  <si>
    <t>D6</t>
  </si>
  <si>
    <t>Zemní práce dodávky</t>
  </si>
  <si>
    <t>Pol24</t>
  </si>
  <si>
    <t>štěrkodrť 0-8</t>
  </si>
  <si>
    <t>Pol25</t>
  </si>
  <si>
    <t>beton B250</t>
  </si>
  <si>
    <t>Pol26</t>
  </si>
  <si>
    <t>trubka PE 110 mm</t>
  </si>
  <si>
    <t>Pol27</t>
  </si>
  <si>
    <t>krycí víčko k PE rourám 110mm</t>
  </si>
  <si>
    <t>Pol28</t>
  </si>
  <si>
    <t>zemnicí pásek 30/4</t>
  </si>
  <si>
    <t>Pol29</t>
  </si>
  <si>
    <t>zemnící svorky</t>
  </si>
  <si>
    <t>D7</t>
  </si>
  <si>
    <t>Zpětné úpravy montáž + dodávka</t>
  </si>
  <si>
    <t>Pol30</t>
  </si>
  <si>
    <t>konstrukce chodníku litý asfalt</t>
  </si>
  <si>
    <t>Pol31</t>
  </si>
  <si>
    <t>konstrukce vozovky živice</t>
  </si>
  <si>
    <t>D.2.2</t>
  </si>
  <si>
    <t>Pozemní stavební objekty a technické vybavení pozemních stavebních objektů</t>
  </si>
  <si>
    <t xml:space="preserve">  SO 09-72-01</t>
  </si>
  <si>
    <t>Hlavní objekt</t>
  </si>
  <si>
    <t>SO 09-72-01</t>
  </si>
  <si>
    <t>122251105</t>
  </si>
  <si>
    <t>Odkopávky a prokopávky nezapažené strojně v hornině třídy těžitelnosti I skupiny 3 přes 500 do 1 000 m3</t>
  </si>
  <si>
    <t>132212221</t>
  </si>
  <si>
    <t>Hloubení zapažených rýh šířky přes 800 do 2 000 mm ručně s urovnáním dna do předepsaného profilu a spádu v hornině třídy těžitelnosti I skupiny 3 soudržných</t>
  </si>
  <si>
    <t>231112213</t>
  </si>
  <si>
    <t>Zřízení výplně pilot bez vytažení pažnic nezapažených nebo zapažených bentonitovou suspenzí svislých z betonu železového, v hl od 0 do 20 m, při průměru piloty</t>
  </si>
  <si>
    <t>Zřízení výplně pilot bez vytažení pažnic nezapažených nebo zapažených bentonitovou suspenzí svislých z betonu železového, v hl od 0 do 20 m, při průměru piloty přes 650 do 1250 mm</t>
  </si>
  <si>
    <t>58939000</t>
  </si>
  <si>
    <t>beton C 25/30 pro konstrukce bílých van a podzemních konstrukcí frakce do 22 mm</t>
  </si>
  <si>
    <t>231611114</t>
  </si>
  <si>
    <t>Výztuž pilot betonovaných do země z oceli 10 505 (R)</t>
  </si>
  <si>
    <t>273322511</t>
  </si>
  <si>
    <t>Základy z betonu železového (bez výztuže) desky z betonu se zvýšenými nároky na prostředí tř. C 25/30</t>
  </si>
  <si>
    <t>273362021</t>
  </si>
  <si>
    <t>Výztuž základů desek ze svařovaných sítí z drátů typu KARI</t>
  </si>
  <si>
    <t>275125001</t>
  </si>
  <si>
    <t>Montáž základových patek ze železobetonu hmotnosti do 4 t</t>
  </si>
  <si>
    <t>593114R0</t>
  </si>
  <si>
    <t>patka patka ŽB základová 1200x1200x1500mm s kalichem</t>
  </si>
  <si>
    <t>275125002</t>
  </si>
  <si>
    <t>Montáž základových patek ze železobetonu hmotnosti přes 4 do 7 t</t>
  </si>
  <si>
    <t>593114R1</t>
  </si>
  <si>
    <t>ppatka ŽB základová 2200x1200x1500mm s kalichem</t>
  </si>
  <si>
    <t>593114R2</t>
  </si>
  <si>
    <t>patka ŽB základová 1400x1200x1500mm s kalichem</t>
  </si>
  <si>
    <t>275125004</t>
  </si>
  <si>
    <t>Montáž základových patek ze železobetonu hmotnosti přes 10 do 15 t</t>
  </si>
  <si>
    <t>593114R3</t>
  </si>
  <si>
    <t>patka ŽB základová 1500x3500x1500mm s kalichem</t>
  </si>
  <si>
    <t>311113152</t>
  </si>
  <si>
    <t>Nadzákladové zdi z tvárnic ztraceného bednění betonových hladkých, včetně výplně z betonu třídy C 25/30, tloušťky zdiva přes 150 do 200 mm</t>
  </si>
  <si>
    <t>311235145</t>
  </si>
  <si>
    <t>Zdivo jednovrstvé z cihel děrovaných broušených na celoplošnou tenkovrstvou maltu, pevnost cihel přes P10 do P15, tl. zdiva 250 mm</t>
  </si>
  <si>
    <t>311235161</t>
  </si>
  <si>
    <t>Zdivo jednovrstvé z cihel děrovaných broušených na celoplošnou tenkovrstvou maltu, pevnost cihel přes P10 do P15, tl. zdiva 300 mm</t>
  </si>
  <si>
    <t>311236111</t>
  </si>
  <si>
    <t>Zdivo jednovrstvé zvukově izolační z cihel děrovaných spojených na pero a drážku na maltu cementovou M10, pevnost cihel do P15, tl. zdiva 200 mm</t>
  </si>
  <si>
    <t>311278301</t>
  </si>
  <si>
    <t>Zdivo z vápenopískových cihel na maltu M20, ručně zděné, formát a rozměr cihel 3DF 240x175x113 mm plných, z cihel pevnosti do P15</t>
  </si>
  <si>
    <t>331125002</t>
  </si>
  <si>
    <t>Montáž sloupů ze železobetonu do dutiny patky s vyrovnáním dna patky a se zalitím sloupů do patky, hmotnosti přes 1,5 do 4 t</t>
  </si>
  <si>
    <t>709213R0</t>
  </si>
  <si>
    <t>prefabrikát ŽB sloup C 30/35</t>
  </si>
  <si>
    <t>342125101</t>
  </si>
  <si>
    <t>Montáž dílců obvodových ze železobetonu s nesvařovanými spoji, hmotnosti do 1,5 t</t>
  </si>
  <si>
    <t>70921R01</t>
  </si>
  <si>
    <t>prefabrikát ŽB práh obvodový 4600x500x200 mm</t>
  </si>
  <si>
    <t>70921R02</t>
  </si>
  <si>
    <t>prefabrikát prefabrikát ŽB práh obvodový 7000x500x200 mm</t>
  </si>
  <si>
    <t>70921R03</t>
  </si>
  <si>
    <t>prefabrikát ŽB práh obvodový 6400x500x200 mm</t>
  </si>
  <si>
    <t>70921R07</t>
  </si>
  <si>
    <t>prefabrikát ŽB práh obvodový 5500x500x200 mm</t>
  </si>
  <si>
    <t>70921R08</t>
  </si>
  <si>
    <t>prefabrikát ŽB práh obvodový 4920x500x200 m</t>
  </si>
  <si>
    <t>70921R09</t>
  </si>
  <si>
    <t>prefabrikát ŽB práh obvodový 7300x500x200 m</t>
  </si>
  <si>
    <t>70921R10</t>
  </si>
  <si>
    <t>prefabrikát ŽB práh obvodový 5850x500x200 mm</t>
  </si>
  <si>
    <t>70921R11</t>
  </si>
  <si>
    <t>prefabrikát ŽB práh obvodový 6700x500x200 mm</t>
  </si>
  <si>
    <t>70921R12</t>
  </si>
  <si>
    <t>prefabrikát ŽB práh obvodový 5750x500x200 mm</t>
  </si>
  <si>
    <t>70921R13</t>
  </si>
  <si>
    <t>prefabrikát ŽB práh obvodový 2800x500x200 mm</t>
  </si>
  <si>
    <t>70921R15</t>
  </si>
  <si>
    <t>prefabrikát ŽB práh obvodový 7350x500x200 mm</t>
  </si>
  <si>
    <t>342125102</t>
  </si>
  <si>
    <t>Montáž dílců obvodových ze železobetonu s nesvařovanými spoji, hmotnosti přes 1,5 do 3 t</t>
  </si>
  <si>
    <t>70921R05</t>
  </si>
  <si>
    <t>prefabrikát ŽB práh obvodový 7550x500x200 mm</t>
  </si>
  <si>
    <t>70921R06</t>
  </si>
  <si>
    <t>prefabrikát ŽB práh obvodový 6850x500x300 mm</t>
  </si>
  <si>
    <t>70921R14</t>
  </si>
  <si>
    <t>prefabrikát ŽB práh obvodový 5000x900x300 mm</t>
  </si>
  <si>
    <t>342125103</t>
  </si>
  <si>
    <t>Montáž dílců obvodových ze železobetonu s nesvařovanými spoji, hmotnosti přes 3 do 5 t</t>
  </si>
  <si>
    <t>70921R04</t>
  </si>
  <si>
    <t>prefabrikát ŽB práh obvodový 8180x500x300 mm</t>
  </si>
  <si>
    <t>70921R17</t>
  </si>
  <si>
    <t>prefabrikát ŽB práh obvodový 6500x900x300 mm</t>
  </si>
  <si>
    <t>342125104</t>
  </si>
  <si>
    <t>Montáž dílců obvodových ze železobetonu s nesvařovanými spoji, hmotnosti přes 5 do 7 t</t>
  </si>
  <si>
    <t>70921R16</t>
  </si>
  <si>
    <t>prefabrikát ŽB práh obvodový 11150x900x300 mm</t>
  </si>
  <si>
    <t>342151112</t>
  </si>
  <si>
    <t>Montáž opláštění stěn ocelové konstrukce ze sendvičových panelů šroubovaných, výšky budovy přes 6 do 12 m</t>
  </si>
  <si>
    <t>55324762</t>
  </si>
  <si>
    <t>panel sendvičový stěnový vnější, izolace minerální vlna, skryté kotvení, U 0,31W/m2K, modulová/celková š 1000/1054mm tl 140mm</t>
  </si>
  <si>
    <t>55324761</t>
  </si>
  <si>
    <t>panel sendvičový stěnový vnější, izolace minerální vlna, skryté kotvení, U 0,36W/m2K, modulová/celková š 1000/1054mm tl 120mm</t>
  </si>
  <si>
    <t>342151113</t>
  </si>
  <si>
    <t>Montáž opláštění stěn ocelové konstrukce ze sendvičových panelů šroubovaných, výšky budovy přes 12 do 24 m</t>
  </si>
  <si>
    <t>342244211</t>
  </si>
  <si>
    <t>Příčky jednoduché z cihel děrovaných broušených, na tenkovrstvou maltu, pevnost cihel do P15, tl. příčky 115 mm</t>
  </si>
  <si>
    <t>342244221</t>
  </si>
  <si>
    <t>Příčky jednoduché z cihel děrovaných broušených, na tenkovrstvou maltu, pevnost cihel do P15, tl. příčky 140 mm</t>
  </si>
  <si>
    <t>389941023</t>
  </si>
  <si>
    <t>Montáž kovových doplňkových konstrukcí pro montáž prefabrikovaných dílců hmotnosti jednoho kusu přes 10 do 30 kg</t>
  </si>
  <si>
    <t>130110R0</t>
  </si>
  <si>
    <t>ocel profilová jakost S235JR vč. povrchové úpravy</t>
  </si>
  <si>
    <t>411135001</t>
  </si>
  <si>
    <t>Montáž stropních panelů z předpjatého betonu bez závěsných háků, hmotnosti do 1,5 t</t>
  </si>
  <si>
    <t>411135002</t>
  </si>
  <si>
    <t>Montáž stropních panelů z předpjatého betonu bez závěsných háků, hmotnosti přes 1,5 do 3 t</t>
  </si>
  <si>
    <t>411135003</t>
  </si>
  <si>
    <t>Montáž stropních panelů z předpjatého betonu bez závěsných háků, hmotnosti přes 3 do 5 t</t>
  </si>
  <si>
    <t>411135004</t>
  </si>
  <si>
    <t>Montáž stropních panelů z předpjatého betonu bez závěsných háků, hmotnosti přes 5 do 7 t</t>
  </si>
  <si>
    <t>5934163R</t>
  </si>
  <si>
    <t>panel stropní předpjatý š 1200mm v 150mm</t>
  </si>
  <si>
    <t>5934686R</t>
  </si>
  <si>
    <t>panel stropní předpjatý š 1200mm v 250mm</t>
  </si>
  <si>
    <t>5934687R</t>
  </si>
  <si>
    <t>panel stropní předpjatý š 1200mm v 320mm</t>
  </si>
  <si>
    <t>5934688R</t>
  </si>
  <si>
    <t>panel stropní předpjatý š 1200mm v 200mm</t>
  </si>
  <si>
    <t>411171114</t>
  </si>
  <si>
    <t>Montáž ocelové konstrukce podlah a plošin s úpravou pro monolitickou nebo prefabrikovanou železobetonovou desku hmotnosti konstrukce podlahy přes 70 do 100 kg/m</t>
  </si>
  <si>
    <t>Montáž ocelové konstrukce podlah a plošin s úpravou pro monolitickou nebo prefabrikovanou železobetonovou desku hmotnosti konstrukce podlahy přes 70 do 100 kg/m2</t>
  </si>
  <si>
    <t>145504R5</t>
  </si>
  <si>
    <t>profil ocelový svařovaný jakost S355 průřez obdelníkový 150x100x5mm</t>
  </si>
  <si>
    <t>13010756</t>
  </si>
  <si>
    <t>ocel profilová jakost S235JR (11 375) průřez IPE 240</t>
  </si>
  <si>
    <t>13010984</t>
  </si>
  <si>
    <t>ocel profilová jakost S235JR (11 375) průřez HEB 240</t>
  </si>
  <si>
    <t>13611228</t>
  </si>
  <si>
    <t>plech ocelový hladký jakost S235JR tl 10mm tabule</t>
  </si>
  <si>
    <t>13010316</t>
  </si>
  <si>
    <t>tyč ocelová plochá jakost S235JR (11 375) 150x10mm</t>
  </si>
  <si>
    <t>13321033</t>
  </si>
  <si>
    <t>tyč ocelová plochá jakost S235JR (11 375) 130x10mm</t>
  </si>
  <si>
    <t>13010018</t>
  </si>
  <si>
    <t>tyč ocelová kruhová jakost S235JR (11 375) D 25mm</t>
  </si>
  <si>
    <t>413125011</t>
  </si>
  <si>
    <t>Montáž tyčových dílců - trámů, průvlaků a ztužidel ze železobetonu nebo předpjatého betonu se svařovanými spoji do 1,5 t</t>
  </si>
  <si>
    <t>413125012</t>
  </si>
  <si>
    <t>Montáž tyčových dílců - trámů, průvlaků a ztužidel ze železobetonu nebo předpjatého betonu se svařovanými spoji přes 1,5 do 3 t</t>
  </si>
  <si>
    <t>413125013</t>
  </si>
  <si>
    <t>Montáž tyčových dílců - trámů, průvlaků a ztužidel ze železobetonu nebo předpjatého betonu se svařovanými spoji přes 3 do 5 t</t>
  </si>
  <si>
    <t>413125014</t>
  </si>
  <si>
    <t>Montáž tyčových dílců - trámů, průvlaků a ztužidel ze železobetonu nebo předpjatého betonu se svařovanými spoji přes 5 do 7 t</t>
  </si>
  <si>
    <t>413125015</t>
  </si>
  <si>
    <t>Montáž tyčových dílců - trámů, průvlaků a ztužidel ze železobetonu nebo předpjatého betonu se svařovanými spoji přes 7 do 10 t</t>
  </si>
  <si>
    <t>413125016</t>
  </si>
  <si>
    <t>Montáž tyčových dílců - trámů, průvlaků a ztužidel ze železobetonu nebo předpjatého betonu se svařovanými spoji přes 10 do 15 t</t>
  </si>
  <si>
    <t>5934125R</t>
  </si>
  <si>
    <t>prefabrikát ŽB průvlak/ztužidlo</t>
  </si>
  <si>
    <t>413941123</t>
  </si>
  <si>
    <t>Osazování ocelových válcovaných nosníků ve stropech I nebo IE nebo U nebo UE nebo L č. 14 až 22 nebo výšky přes 120 do 220 mm</t>
  </si>
  <si>
    <t>413941125</t>
  </si>
  <si>
    <t>Osazování ocelových válcovaných nosníků ve stropech I nebo IE nebo U nebo UE nebo L č. 24 a výše nebo výšky přes 220 mm</t>
  </si>
  <si>
    <t>431124212</t>
  </si>
  <si>
    <t>Montáž podestových panelů se svařovanými spoji, hmotnosti do 1,5 t, v budovách výšky přes 12 do 24 m</t>
  </si>
  <si>
    <t>RMAT0002</t>
  </si>
  <si>
    <t>prefabrikát podestový panel</t>
  </si>
  <si>
    <t>435124212</t>
  </si>
  <si>
    <t>Montáž schodišťových konstrukcí ramen bez podest se svařovanými spoji, hmotnosti do 1,5 t, v budovách výšky přes 12 do 24 m</t>
  </si>
  <si>
    <t>RMAT0001</t>
  </si>
  <si>
    <t>prefabrikát ŽB schodišťové rameno bez podesty</t>
  </si>
  <si>
    <t>435124422</t>
  </si>
  <si>
    <t>Montáž schodišťových konstrukcí ramen s podestou se svařovanými spoji, vcelku hmotnosti přes 3,0 do 5,5 t, v budovách výšky přes 12 do 24 m</t>
  </si>
  <si>
    <t>RMAT0003</t>
  </si>
  <si>
    <t>441125212</t>
  </si>
  <si>
    <t>Montáž vazníků ze železobetonu nebo předpjatého betonu se svařovanými spoji plnostěnných, hmotnosti přes 4 do 7 t</t>
  </si>
  <si>
    <t>95</t>
  </si>
  <si>
    <t>441125213</t>
  </si>
  <si>
    <t>Montáž vazníků ze železobetonu nebo předpjatého betonu se svařovanými spoji plnostěnných, hmotnosti přes 7 do 10 t</t>
  </si>
  <si>
    <t>96</t>
  </si>
  <si>
    <t>441125214</t>
  </si>
  <si>
    <t>Montáž vazníků ze železobetonu nebo předpjatého betonu se svařovanými spoji plnostěnných, hmotnosti přes 10 do 15 t</t>
  </si>
  <si>
    <t>97</t>
  </si>
  <si>
    <t>441125215</t>
  </si>
  <si>
    <t>Montáž vazníků ze železobetonu nebo předpjatého betonu se svařovanými spoji plnostěnných, hmotnosti přes 15 do 19 t</t>
  </si>
  <si>
    <t>98</t>
  </si>
  <si>
    <t>709213R1</t>
  </si>
  <si>
    <t>prefabrikát ŽB střešní vazník</t>
  </si>
  <si>
    <t>99</t>
  </si>
  <si>
    <t>441171111</t>
  </si>
  <si>
    <t>Montáž ocelové konstrukce zastřešení (vazníky, krovy) hmotnosti jednotlivých prvků do 30 kg/m, délky do 12 m</t>
  </si>
  <si>
    <t>100</t>
  </si>
  <si>
    <t>101</t>
  </si>
  <si>
    <t>145504R6</t>
  </si>
  <si>
    <t>profil ocelový svařovaný jakost S355 průřez obdelníkový 150x100x8mm</t>
  </si>
  <si>
    <t>102</t>
  </si>
  <si>
    <t>145504R7</t>
  </si>
  <si>
    <t>profil ocelový svařovaný jakost S355 průřez obdelníkový 180x100x5mm</t>
  </si>
  <si>
    <t>103</t>
  </si>
  <si>
    <t>13010752</t>
  </si>
  <si>
    <t>ocel profilová jakost S235JR (11 375) průřez IPE 200</t>
  </si>
  <si>
    <t>104</t>
  </si>
  <si>
    <t>105</t>
  </si>
  <si>
    <t>441171121</t>
  </si>
  <si>
    <t>Montáž ocelové konstrukce zastřešení (vazníky, krovy) hmotnosti jednotlivých prvků přes 30 do 50 kg/m, délky do 12 m</t>
  </si>
  <si>
    <t>106</t>
  </si>
  <si>
    <t>145504R3</t>
  </si>
  <si>
    <t>profil ocelový svařovaný jakost S355 průřez obdelníkový 180x100x8mm</t>
  </si>
  <si>
    <t>107</t>
  </si>
  <si>
    <t>145504R4</t>
  </si>
  <si>
    <t>profil ocelový svařovaný jakost S355 průřez obdelníkový 200x100x8mm</t>
  </si>
  <si>
    <t>108</t>
  </si>
  <si>
    <t>441171131</t>
  </si>
  <si>
    <t>Montáž ocelové konstrukce zastřešení (vazníky, krovy) hmotnosti jednotlivých prvků přes 50 do 80 kg/m, délky do 12 m</t>
  </si>
  <si>
    <t>109</t>
  </si>
  <si>
    <t>13010980</t>
  </si>
  <si>
    <t>ocel profilová jakost S235JR (11 375) průřez HEB 200</t>
  </si>
  <si>
    <t>110</t>
  </si>
  <si>
    <t>13011000</t>
  </si>
  <si>
    <t>ocel profilová jakost S235JR (11 375) průřez HEA 280</t>
  </si>
  <si>
    <t>111</t>
  </si>
  <si>
    <t>112</t>
  </si>
  <si>
    <t>113</t>
  </si>
  <si>
    <t>564851012</t>
  </si>
  <si>
    <t>Podklad ze štěrkodrti ŠD s rozprostřením a zhutněním plochy jednotlivě do 100 m2, po zhutnění tl. 160 mm</t>
  </si>
  <si>
    <t>114</t>
  </si>
  <si>
    <t>564871011</t>
  </si>
  <si>
    <t>Podklad ze štěrkodrti ŠD s rozprostřením a zhutněním plochy jednotlivě do 100 m2, po zhutnění tl. 250 mm</t>
  </si>
  <si>
    <t>115</t>
  </si>
  <si>
    <t>564962113</t>
  </si>
  <si>
    <t>Podklad z mechanicky zpevněného kameniva MZK (minerální beton) s rozprostřením a s hutněním, po zhutnění tl. 220 mm</t>
  </si>
  <si>
    <t>116</t>
  </si>
  <si>
    <t>591111111</t>
  </si>
  <si>
    <t>Kladení dlažby z kostek s provedením lože do tl. 50 mm, s vyplněním spár, s dvojím beraněním a se smetením přebytečného materiálu na krajnici velkých z kamene,</t>
  </si>
  <si>
    <t>Kladení dlažby z kostek s provedením lože do tl. 50 mm, s vyplněním spár, s dvojím beraněním a se smetením přebytečného materiálu na krajnici velkých z kamene, do lože z kameniva těženého</t>
  </si>
  <si>
    <t>117</t>
  </si>
  <si>
    <t>58381008</t>
  </si>
  <si>
    <t>kostka štípaná dlažební žula velká 15/17</t>
  </si>
  <si>
    <t>118</t>
  </si>
  <si>
    <t>119</t>
  </si>
  <si>
    <t>Úpravy povrchů, podlahy a osazování výplní</t>
  </si>
  <si>
    <t>120</t>
  </si>
  <si>
    <t>612321121</t>
  </si>
  <si>
    <t>Omítka vápenocementová vnitřních ploch nanášená ručně jednovrstvá, tloušťky do 10 mm hladká svislých konstrukcí stěn</t>
  </si>
  <si>
    <t>121</t>
  </si>
  <si>
    <t>612321141</t>
  </si>
  <si>
    <t>Omítka vápenocementová vnitřních ploch nanášená ručně dvouvrstvá, tloušťky jádrové omítky do 10 mm a tloušťky štuku do 3 mm štuková svislých konstrukcí stěn</t>
  </si>
  <si>
    <t>122</t>
  </si>
  <si>
    <t>622142001</t>
  </si>
  <si>
    <t>Potažení vnějších ploch pletivem v ploše nebo pruzích, na plném podkladu sklovláknitým vtlačením do tmelu stěn</t>
  </si>
  <si>
    <t>123</t>
  </si>
  <si>
    <t>62214300R</t>
  </si>
  <si>
    <t>Montáž nerezových nárožních lišt lepenímu</t>
  </si>
  <si>
    <t>124</t>
  </si>
  <si>
    <t>5534302R</t>
  </si>
  <si>
    <t>L-profil 20x20x2000 nerezová lišta u k ochraně rohů stěn proti okopání a náhodnému poškození</t>
  </si>
  <si>
    <t>provedení a příslušenství viz.Tabulka zámečnických výrobků</t>
  </si>
  <si>
    <t>125</t>
  </si>
  <si>
    <t>622151011</t>
  </si>
  <si>
    <t>Penetrační nátěr vnějších pastovitých tenkovrstvých omítek silikátový stěn</t>
  </si>
  <si>
    <t>126</t>
  </si>
  <si>
    <t>622521012</t>
  </si>
  <si>
    <t>Omítka tenkovrstvá silikátová vnějších ploch probarvená bez penetrace zatíraná (škrábaná ), zrnitost 1,5 mm stěn</t>
  </si>
  <si>
    <t>127</t>
  </si>
  <si>
    <t>629991011</t>
  </si>
  <si>
    <t>Zakrytí vnějších ploch před znečištěním včetně pozdějšího odkrytí výplní otvorů a svislých ploch fólií přilepenou lepící páskou</t>
  </si>
  <si>
    <t>128</t>
  </si>
  <si>
    <t>631311115</t>
  </si>
  <si>
    <t>Mazanina z betonu prostého bez zvýšených nároků na prostředí tl. přes 50 do 80 mm tř. C 20/25</t>
  </si>
  <si>
    <t>129</t>
  </si>
  <si>
    <t>631311135</t>
  </si>
  <si>
    <t>Mazanina z betonu prostého bez zvýšených nároků na prostředí tl. přes 120 do 240 mm tř. C 20/25</t>
  </si>
  <si>
    <t>130</t>
  </si>
  <si>
    <t>631319203</t>
  </si>
  <si>
    <t>Příplatek k cenám betonových mazanin za vyztužení ocelovými vlákny (drátkobeton) objemové vyztužení 25 kg/m3</t>
  </si>
  <si>
    <t>131</t>
  </si>
  <si>
    <t>631362021</t>
  </si>
  <si>
    <t>Výztuž mazanin ze svařovaných sítí z drátů typu KARI</t>
  </si>
  <si>
    <t>132</t>
  </si>
  <si>
    <t>642942611</t>
  </si>
  <si>
    <t>Osazování zárubní nebo rámů kovových dveřních lisovaných nebo z úhelníků bez dveřních křídel na montážní pěnu, plochy otvoru do 2,5 m2</t>
  </si>
  <si>
    <t>133</t>
  </si>
  <si>
    <t>55331481</t>
  </si>
  <si>
    <t>zárubeň jednokřídlá ocelová pro zdění tl stěny 75-100mm rozměru 700/1970, 2100mm</t>
  </si>
  <si>
    <t>134</t>
  </si>
  <si>
    <t>55331482</t>
  </si>
  <si>
    <t>zárubeň jednokřídlá ocelová pro zdění tl stěny 75-100mm rozměru 800/1970, 2100mm</t>
  </si>
  <si>
    <t>135</t>
  </si>
  <si>
    <t>55331483</t>
  </si>
  <si>
    <t>zárubeň jednokřídlá ocelová pro zdění tl stěny 75-100mm rozměru 900/1970, 2100mm</t>
  </si>
  <si>
    <t>136</t>
  </si>
  <si>
    <t>553317R1</t>
  </si>
  <si>
    <t>zárubeň dvoukřídlá ocelová pro zdění tl stěny 75-100mm rozměru 1100/1970, 2100mm</t>
  </si>
  <si>
    <t>137</t>
  </si>
  <si>
    <t>55331486</t>
  </si>
  <si>
    <t>zárubeň jednokřídlá ocelová pro zdění tl stěny 110-150mm rozměru 700/1970, 2100mm</t>
  </si>
  <si>
    <t>138</t>
  </si>
  <si>
    <t>55331487</t>
  </si>
  <si>
    <t>zárubeň jednokřídlá ocelová pro zdění tl stěny 110-150mm rozměru 800/1970, 2100mm</t>
  </si>
  <si>
    <t>139</t>
  </si>
  <si>
    <t>55331488</t>
  </si>
  <si>
    <t>zárubeň jednokřídlá ocelová pro zdění tl stěny 110-150mm rozměru 900/1970, 2100mm</t>
  </si>
  <si>
    <t>140</t>
  </si>
  <si>
    <t>553314R0</t>
  </si>
  <si>
    <t>zárubeň jednokřídlá ocelová pro zdění tl stěny 150mm rozměru 900/2150 mm</t>
  </si>
  <si>
    <t>141</t>
  </si>
  <si>
    <t>55331489</t>
  </si>
  <si>
    <t>zárubeň jednokřídlá ocelová pro zdění tl stěny 110-150mm rozměru 1100/1970, 2100mm</t>
  </si>
  <si>
    <t>142</t>
  </si>
  <si>
    <t>55331492</t>
  </si>
  <si>
    <t>zárubeň jednokřídlá ocelová pro zdění tl stěny 160-200mm rozměru 800/1970, 2100mm</t>
  </si>
  <si>
    <t>143</t>
  </si>
  <si>
    <t>55331493</t>
  </si>
  <si>
    <t>zárubeň jednokřídlá ocelová pro zdění tl stěny 160-200mm rozměru 900/1970, 2100mm</t>
  </si>
  <si>
    <t>144</t>
  </si>
  <si>
    <t>55331494</t>
  </si>
  <si>
    <t>zárubeň jednokřídlá ocelová pro zdění tl stěny 160-200mm rozměru 1100/1970, 2100mm</t>
  </si>
  <si>
    <t>145</t>
  </si>
  <si>
    <t>55331553</t>
  </si>
  <si>
    <t>zárubeň jednokřídlá ocelová pro zdění tl stěny 260-300mm rozměru 900/1970, 2100mm</t>
  </si>
  <si>
    <t>146</t>
  </si>
  <si>
    <t>55331554</t>
  </si>
  <si>
    <t>zárubeň jednokřídlá ocelová pro zdění tl stěny 260-300mm rozměru 1100/1970, 2100mm</t>
  </si>
  <si>
    <t>147</t>
  </si>
  <si>
    <t>642942721</t>
  </si>
  <si>
    <t>Osazování zárubní nebo rámů kovových dveřních lisovaných nebo z úhelníků bez dveřních křídel na montážní pěnu, plochy otvoru přes 2,5 do 4,5 m2</t>
  </si>
  <si>
    <t>148</t>
  </si>
  <si>
    <t>611810R1</t>
  </si>
  <si>
    <t>zárubeň ocelová s bočním světlíkem pro tl stěny 150mm velikost otvoru 1300/2100mm šířka prosklení 500mm</t>
  </si>
  <si>
    <t>vč. zasklívacích profilů</t>
  </si>
  <si>
    <t>149</t>
  </si>
  <si>
    <t>611810R2</t>
  </si>
  <si>
    <t>zárubeň ocelová s bočním světlíkem pro tl stěny 200mm velikost otvoru 1300/2100mm šířka prosklení 725mm</t>
  </si>
  <si>
    <t>150</t>
  </si>
  <si>
    <t>55331744</t>
  </si>
  <si>
    <t>zárubeň dvoukřídlá ocelová pro zdění tl stěny 75-100mm rozměru 1450/1970, 2100mm</t>
  </si>
  <si>
    <t>151</t>
  </si>
  <si>
    <t>55331748</t>
  </si>
  <si>
    <t>zárubeň dvoukřídlá ocelová pro zdění tl stěny 110-150mm rozměru 1600/1970, 2100mm</t>
  </si>
  <si>
    <t>152</t>
  </si>
  <si>
    <t>553317R3</t>
  </si>
  <si>
    <t>zárubeň dvoukřídlá ocelová pro zdění tl stěny 160-200mm rozměru 1800/1970, 2100mm</t>
  </si>
  <si>
    <t>153</t>
  </si>
  <si>
    <t>55331750</t>
  </si>
  <si>
    <t>zárubeň dvoukřídlá ocelová pro zdění tl stěny 160-200mm rozměru 1450/1970, 2100mm</t>
  </si>
  <si>
    <t>154</t>
  </si>
  <si>
    <t>6429431R0</t>
  </si>
  <si>
    <t>Příplatek za protipožární provedení zárubně</t>
  </si>
  <si>
    <t>155</t>
  </si>
  <si>
    <t>6429431R1</t>
  </si>
  <si>
    <t>Příplatek za práškovou barvu zárubně v odstínu RAL</t>
  </si>
  <si>
    <t>156</t>
  </si>
  <si>
    <t>642946111</t>
  </si>
  <si>
    <t>Osazení stavebního pouzdra posuvných dveří do zděné příčky s jednou kapsou pro jedno dveřní křídlo průchozí šířky do 800 mm</t>
  </si>
  <si>
    <t>157</t>
  </si>
  <si>
    <t>55331612</t>
  </si>
  <si>
    <t>pouzdro stavební posuvných dveří jednopouzdrové 800mm standardní rozměr</t>
  </si>
  <si>
    <t>190</t>
  </si>
  <si>
    <t>711111001</t>
  </si>
  <si>
    <t>Provedení izolace proti zemní vlhkosti natěradly a tmely za studena na ploše vodorovné V nátěrem penetračním</t>
  </si>
  <si>
    <t>191</t>
  </si>
  <si>
    <t>711112001</t>
  </si>
  <si>
    <t>Provedení izolace proti zemní vlhkosti natěradly a tmely za studena na ploše svislé S nátěrem penetračním</t>
  </si>
  <si>
    <t>192</t>
  </si>
  <si>
    <t>111631500</t>
  </si>
  <si>
    <t>lak penetrační asfaltový</t>
  </si>
  <si>
    <t>Poznámka k položce: Spotřeba 0,3-0,4kg/m2</t>
  </si>
  <si>
    <t>193</t>
  </si>
  <si>
    <t>711141559</t>
  </si>
  <si>
    <t>Provedení izolace proti zemní vlhkosti pásy přitavením NAIP na ploše vodorovné V</t>
  </si>
  <si>
    <t>194</t>
  </si>
  <si>
    <t>711142559</t>
  </si>
  <si>
    <t>Provedení izolace proti zemní vlhkosti pásy přitavením NAIP na ploše svislé S</t>
  </si>
  <si>
    <t>195</t>
  </si>
  <si>
    <t>62866283R</t>
  </si>
  <si>
    <t>Hydroizolační pás z SBS modifikovaného asfaltu s nosnou vložkou z AL fólie kašírovanou skleněnými vlákny</t>
  </si>
  <si>
    <t>Poznámka k položce: např.Asfaltový pás GLASTEK AL 40 MINERAL</t>
  </si>
  <si>
    <t>196</t>
  </si>
  <si>
    <t>62853002R</t>
  </si>
  <si>
    <t>Hydroizolační pás z SBS modifikovaného asfaltu s nosnou vložkou ze skleněné tkaniny</t>
  </si>
  <si>
    <t>Poznámka k položce: např.Hydroizolační asfaltový pás GLASTEK 40 SPECIAL MINERAL</t>
  </si>
  <si>
    <t>197</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</si>
  <si>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</si>
  <si>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</si>
  <si>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</si>
  <si>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712</t>
  </si>
  <si>
    <t>Povlakové krytiny</t>
  </si>
  <si>
    <t>198</t>
  </si>
  <si>
    <t>712311101</t>
  </si>
  <si>
    <t>Provedení povlakové krytiny střech plochých do 10° natěradly a tmely za studena nátěrem lakem penetračním nebo asfaltovým</t>
  </si>
  <si>
    <t>199</t>
  </si>
  <si>
    <t>11163150</t>
  </si>
  <si>
    <t>200</t>
  </si>
  <si>
    <t>712341659</t>
  </si>
  <si>
    <t>Provedení povlakové krytiny střech plochých do 10° pásy přitavením NAIP bodově</t>
  </si>
  <si>
    <t>201</t>
  </si>
  <si>
    <t>62852010</t>
  </si>
  <si>
    <t>pás asfaltový samolepicí modifikovaný SBS tl 2,5mm s vložkou ze skleněné rohože se spalitelnou fólií nebo jemnozrnným minerálním posypem nebo textilií na horním</t>
  </si>
  <si>
    <t>pás asfaltový samolepicí modifikovaný SBS tl 2,5mm s vložkou ze skleněné rohože se spalitelnou fólií nebo jemnozrnným minerálním posypem nebo textilií na horním povrchu</t>
  </si>
  <si>
    <t>202</t>
  </si>
  <si>
    <t>712363001</t>
  </si>
  <si>
    <t>Provedení povlakové krytiny střech plochých do 10° fólií termoplastickou mPVC (měkčené PVC) rozvinutí a natažení fólie v ploše</t>
  </si>
  <si>
    <t>203</t>
  </si>
  <si>
    <t>28343012</t>
  </si>
  <si>
    <t>fólie hydroizolační střešní mPVC určená ke stabilizaci přitížením a do vegetačních střech tl 1,5mm</t>
  </si>
  <si>
    <t>204</t>
  </si>
  <si>
    <t>712363021</t>
  </si>
  <si>
    <t>Provedení povlakové krytiny střech plochých do 10° fólií termoplastickou PEC, popř. CPE (polyetylén-chlorid) rozvinutí a natažení fólie v ploše</t>
  </si>
  <si>
    <t>205</t>
  </si>
  <si>
    <t>69334321</t>
  </si>
  <si>
    <t>fólie profilovaná (nopová) perforovaná HDPE s hydroakumulační a drenážní funkcí do vegetačních střech s výškou nopů 25mm</t>
  </si>
  <si>
    <t>206</t>
  </si>
  <si>
    <t>712363504</t>
  </si>
  <si>
    <t>Provedení povlakové krytiny střech plochých do 10° s mechanicky kotvenou izolací včetně položení fólie a horkovzdušného svaření tl. tepelné izolace přes 140 mm</t>
  </si>
  <si>
    <t>Provedení povlakové krytiny střech plochých do 10° s mechanicky kotvenou izolací včetně položení fólie a horkovzdušného svaření tl. tepelné izolace přes 140 mm do 200 mm budovy výšky do 18 m, kotvené do betonu vnitřní pole</t>
  </si>
  <si>
    <t>207</t>
  </si>
  <si>
    <t>28322013</t>
  </si>
  <si>
    <t>fólie hydroizolační střešní mPVC mechanicky kotvená tl 1,5mm barevná</t>
  </si>
  <si>
    <t>208</t>
  </si>
  <si>
    <t>56280373</t>
  </si>
  <si>
    <t>teleskopická hmoždinka s aretačním šroubem pro kotvení spádové TI tl 170-250mm</t>
  </si>
  <si>
    <t>209</t>
  </si>
  <si>
    <t>712363604</t>
  </si>
  <si>
    <t>Provedení povlakové krytiny střech plochých do 10° s mechanicky kotvenou izolací včetně položení fólie a horkovzdušného svaření tl. tepelné izolace přes 240 mm</t>
  </si>
  <si>
    <t>Provedení povlakové krytiny střech plochých do 10° s mechanicky kotvenou izolací včetně položení fólie a horkovzdušného svaření tl. tepelné izolace přes 240 mm budovy výšky do 18 m, kotvené do betonu vnitřní pole</t>
  </si>
  <si>
    <t>210</t>
  </si>
  <si>
    <t>211</t>
  </si>
  <si>
    <t>56280374</t>
  </si>
  <si>
    <t>teleskopická hmoždinka s aretačním šroubem pro kotvení spádové TI tl 230-340mm</t>
  </si>
  <si>
    <t>212</t>
  </si>
  <si>
    <t>712391172</t>
  </si>
  <si>
    <t>Provedení povlakové krytiny střech plochých do 10° -ostatní práce provedení vrstvy textilní ochranné</t>
  </si>
  <si>
    <t>213</t>
  </si>
  <si>
    <t>69311172</t>
  </si>
  <si>
    <t>geotextilie PP s ÚV stabilizací 300g/m2</t>
  </si>
  <si>
    <t>214</t>
  </si>
  <si>
    <t>69311175</t>
  </si>
  <si>
    <t>geotextilie PP s ÚV stabilizací 500g/m2</t>
  </si>
  <si>
    <t>215</t>
  </si>
  <si>
    <t>712771201</t>
  </si>
  <si>
    <t>Provedení drenážní vrstvy vegetační střechy z kameniva, tloušťky násypu do 100 mm, sklon střechy do 5°</t>
  </si>
  <si>
    <t>216</t>
  </si>
  <si>
    <t>217</t>
  </si>
  <si>
    <t>69334180</t>
  </si>
  <si>
    <t>lišta kačírková Al š 100mm dl 2,5m v 80mm</t>
  </si>
  <si>
    <t>218</t>
  </si>
  <si>
    <t>712771255</t>
  </si>
  <si>
    <t>Provedení drenážní vrstvy vegetační střechy odvodnění osazením kontrolní šachty na střešní vpusť</t>
  </si>
  <si>
    <t>219</t>
  </si>
  <si>
    <t>69334333</t>
  </si>
  <si>
    <t>šachta kontrolní odvodnění vegetačních střech PA 300x300mm v 130mm</t>
  </si>
  <si>
    <t>220</t>
  </si>
  <si>
    <t>712771401</t>
  </si>
  <si>
    <t>Provedení vegetační vrstvy vegetační střechy ze substrátu, tloušťky do 100 mm, sklon střechy do 5°</t>
  </si>
  <si>
    <t>221</t>
  </si>
  <si>
    <t>10321225</t>
  </si>
  <si>
    <t>substrát vegetačních střech extenzivní s nízkým obsahem organické složky</t>
  </si>
  <si>
    <t>průměrná výška 80 mm</t>
  </si>
  <si>
    <t>222</t>
  </si>
  <si>
    <t>712771501</t>
  </si>
  <si>
    <t>Založení vegetace vegetační střechy suchým výsevem osiva, sklon střechy do 5°</t>
  </si>
  <si>
    <t>223</t>
  </si>
  <si>
    <t>00572510</t>
  </si>
  <si>
    <t>osivo pro vegetační střechy směs bylin a tráv</t>
  </si>
  <si>
    <t>224</t>
  </si>
  <si>
    <t>712771511</t>
  </si>
  <si>
    <t>Založení vegetace vegetační střechy suchým výsevem řízků, sklon střechy do 5°</t>
  </si>
  <si>
    <t>225</t>
  </si>
  <si>
    <t>00572621</t>
  </si>
  <si>
    <t>řízky rozchodníků pro vegetační střechy směs druhů</t>
  </si>
  <si>
    <t>řízky rozchodníků, mix druhů, doporučené množství 80-100 g/m2</t>
  </si>
  <si>
    <t>226</t>
  </si>
  <si>
    <t>185804312</t>
  </si>
  <si>
    <t>Zalití rostlin vodou plochy záhonů jednotlivě přes 20 m2</t>
  </si>
  <si>
    <t>227</t>
  </si>
  <si>
    <t>998712103</t>
  </si>
  <si>
    <t>Přesun hmot pro povlakové krytiny stanovený z hmotnosti přesunovaného materiálu vodorovná dopravní vzdálenost do 50 m v objektech výšky přes 12 do 24 m</t>
  </si>
  <si>
    <t>713</t>
  </si>
  <si>
    <t>Izolace tepelné</t>
  </si>
  <si>
    <t>228</t>
  </si>
  <si>
    <t>713111128</t>
  </si>
  <si>
    <t>Montáž tepelné izolace stropů rohožemi, pásy, dílci, deskami, bloky (izolační materiál ve specifikaci) rovných spodem lepením celoplošně s mechanickým kotvením</t>
  </si>
  <si>
    <t>229</t>
  </si>
  <si>
    <t>63152108</t>
  </si>
  <si>
    <t>pás tepelně izolační univerzální ?=0,032-0,033 tl 200mm</t>
  </si>
  <si>
    <t>230</t>
  </si>
  <si>
    <t>63152097</t>
  </si>
  <si>
    <t>pás tepelně izolační univerzální ?=0,032-0,033 tl 60mm</t>
  </si>
  <si>
    <t>231</t>
  </si>
  <si>
    <t>28375804</t>
  </si>
  <si>
    <t>deska EPS 70 fasádní ?=0,039 tl 260mm</t>
  </si>
  <si>
    <t>232</t>
  </si>
  <si>
    <t>713121111</t>
  </si>
  <si>
    <t>Montáž tepelné izolace podlah rohožemi, pásy, deskami, dílci, bloky (izolační materiál ve specifikaci) kladenými volně jednovrstvá</t>
  </si>
  <si>
    <t>233</t>
  </si>
  <si>
    <t>28616309</t>
  </si>
  <si>
    <t>deska systémová pro podlahové topení celkové v 31mm s izolací v 11mm</t>
  </si>
  <si>
    <t>234</t>
  </si>
  <si>
    <t>28375990</t>
  </si>
  <si>
    <t>deska EPS 150 pro konstrukce s vysokým zatížením ?=0,035 tl 140mm</t>
  </si>
  <si>
    <t>235</t>
  </si>
  <si>
    <t>28372308</t>
  </si>
  <si>
    <t>deska EPS 100 pro konstrukce s běžným zatížením ?=0,037 tl 80mm</t>
  </si>
  <si>
    <t>236</t>
  </si>
  <si>
    <t>28372305</t>
  </si>
  <si>
    <t>deska EPS 100 pro konstrukce s běžným zatížením ?=0,037 tl 50mm</t>
  </si>
  <si>
    <t>237</t>
  </si>
  <si>
    <t>63231206</t>
  </si>
  <si>
    <t>deska čedičová minerální pro snížení kročejového hluku (max. zatížení 4 kN/m2) tl 40mm</t>
  </si>
  <si>
    <t>238</t>
  </si>
  <si>
    <t>28375915</t>
  </si>
  <si>
    <t>deska EPS 150 pro konstrukce s vysokým zatížením ?=0,035 tl 120mm</t>
  </si>
  <si>
    <t>239</t>
  </si>
  <si>
    <t>713131141</t>
  </si>
  <si>
    <t>Montáž tepelné izolace stěn rohožemi, pásy, deskami, dílci, bloky (izolační materiál ve specifikaci) lepením celoplošně</t>
  </si>
  <si>
    <t>240</t>
  </si>
  <si>
    <t>28376423</t>
  </si>
  <si>
    <t>deska XPS hrana polodrážková a hladký povrch 300kPA tl 120mm</t>
  </si>
  <si>
    <t>241</t>
  </si>
  <si>
    <t>713131143</t>
  </si>
  <si>
    <t>Montáž tepelné izolace stěn rohožemi, pásy, deskami, dílci, bloky (izolační materiál ve specifikaci) lepením celoplošně s mechanickým kotvením</t>
  </si>
  <si>
    <t>242</t>
  </si>
  <si>
    <t>28375950</t>
  </si>
  <si>
    <t>deska EPS 100 fasádní ?=0,037 tl 100mm</t>
  </si>
  <si>
    <t>243</t>
  </si>
  <si>
    <t>28375989</t>
  </si>
  <si>
    <t>deska EPS 100 fasádní ?=0,037 tl 200mm</t>
  </si>
  <si>
    <t>244</t>
  </si>
  <si>
    <t>28375984</t>
  </si>
  <si>
    <t>deska EPS 100 fasádní ?=0,037 tl 150mm</t>
  </si>
  <si>
    <t>245</t>
  </si>
  <si>
    <t>713141135</t>
  </si>
  <si>
    <t>Montáž tepelné izolace střech plochých rohožemi, pásy, deskami, dílci, bloky (izolační materiál ve specifikaci) přilepenými za studena bodově, jednovrstvá</t>
  </si>
  <si>
    <t>246</t>
  </si>
  <si>
    <t>28375992</t>
  </si>
  <si>
    <t>deska EPS 150 pro konstrukce s vysokým zatížením ?=0,035 tl 180mm</t>
  </si>
  <si>
    <t>247</t>
  </si>
  <si>
    <t>28372320</t>
  </si>
  <si>
    <t>deska EPS 100 pro konstrukce s běžným zatížením ?=0,037 tl 180mm</t>
  </si>
  <si>
    <t>248</t>
  </si>
  <si>
    <t>28372323</t>
  </si>
  <si>
    <t>deska EPS 100 pro konstrukce s běžným zatížením ?=0,037 tl 240mm</t>
  </si>
  <si>
    <t>249</t>
  </si>
  <si>
    <t>713141136</t>
  </si>
  <si>
    <t>Montáž tepelné izolace střech plochých rohožemi, pásy, deskami, dílci, bloky (izolační materiál ve specifikaci) přilepenými za studena nízkoexpanzní (PUR) pěnou</t>
  </si>
  <si>
    <t>250</t>
  </si>
  <si>
    <t>28376471</t>
  </si>
  <si>
    <t>panel střešní PUR pěna s Al a protiskluznou folií ?=0,024 tl 80mm</t>
  </si>
  <si>
    <t>251</t>
  </si>
  <si>
    <t>713141335</t>
  </si>
  <si>
    <t>Montáž tepelné izolace střech plochých spádovými klíny v ploše přilepenými za studena bodově</t>
  </si>
  <si>
    <t>252</t>
  </si>
  <si>
    <t>28376141</t>
  </si>
  <si>
    <t>klín izolační EPS 100 spád do 5%</t>
  </si>
  <si>
    <t>253</t>
  </si>
  <si>
    <t>713191132</t>
  </si>
  <si>
    <t>Montáž tepelné izolace stavebních konstrukcí - doplňky a konstrukční součásti podlah, stropů vrchem nebo střech překrytím fólií separační z PE</t>
  </si>
  <si>
    <t>254</t>
  </si>
  <si>
    <t>28323053</t>
  </si>
  <si>
    <t>fólie PE (500 kg/m3) separační podlahová oddělující tepelnou izolaci tl 0,6mm</t>
  </si>
  <si>
    <t>255</t>
  </si>
  <si>
    <t>71319113R</t>
  </si>
  <si>
    <t>Montáž geotextilie ochranné na tepelnou izolaci</t>
  </si>
  <si>
    <t>256</t>
  </si>
  <si>
    <t>69311068</t>
  </si>
  <si>
    <t>geotextilie netkaná separační, ochranná, filtrační, drenážní PP 300g/m2</t>
  </si>
  <si>
    <t>257</t>
  </si>
  <si>
    <t>998713103</t>
  </si>
  <si>
    <t>Přesun hmot pro izolace tepelné stanovený z hmotnosti přesunovaného materiálu vodorovná dopravní vzdálenost do 50 m v objektech výšky přes 12 m do 24 m</t>
  </si>
  <si>
    <t>721</t>
  </si>
  <si>
    <t>Zdravotechnika - vnitřní kanalizace</t>
  </si>
  <si>
    <t>343</t>
  </si>
  <si>
    <t>721173722</t>
  </si>
  <si>
    <t>Potrubí z trub polyetylenových svařované připojovací DN 40</t>
  </si>
  <si>
    <t>344</t>
  </si>
  <si>
    <t>721174024</t>
  </si>
  <si>
    <t>Potrubí z trub polypropylenových odpadní (svislé) DN 75</t>
  </si>
  <si>
    <t>345</t>
  </si>
  <si>
    <t>721174025</t>
  </si>
  <si>
    <t>Potrubí z trub polypropylenových odpadní (svislé) DN 110</t>
  </si>
  <si>
    <t>346</t>
  </si>
  <si>
    <t>721174026</t>
  </si>
  <si>
    <t>Potrubí z trub polypropylenových odpadní (svislé) DN 125</t>
  </si>
  <si>
    <t>347</t>
  </si>
  <si>
    <t>721174041</t>
  </si>
  <si>
    <t>Potrubí z trub polypropylenových připojovací DN 32</t>
  </si>
  <si>
    <t>348</t>
  </si>
  <si>
    <t>721174042</t>
  </si>
  <si>
    <t>Potrubí z trub polypropylenových připojovací DN 40</t>
  </si>
  <si>
    <t>349</t>
  </si>
  <si>
    <t>721174043</t>
  </si>
  <si>
    <t>Potrubí z trub polypropylenových připojovací DN 50</t>
  </si>
  <si>
    <t>350</t>
  </si>
  <si>
    <t>721194103</t>
  </si>
  <si>
    <t>Vyměření přípojek na potrubí vyvedení a upevnění odpadních výpustek DN 32</t>
  </si>
  <si>
    <t>351</t>
  </si>
  <si>
    <t>721194104</t>
  </si>
  <si>
    <t>Vyměření přípojek na potrubí vyvedení a upevnění odpadních výpustek DN 40</t>
  </si>
  <si>
    <t>352</t>
  </si>
  <si>
    <t>721194105</t>
  </si>
  <si>
    <t>Vyměření přípojek na potrubí vyvedení a upevnění odpadních výpustek DN 50</t>
  </si>
  <si>
    <t>353</t>
  </si>
  <si>
    <t>721194109</t>
  </si>
  <si>
    <t>Vyměření přípojek na potrubí vyvedení a upevnění odpadních výpustek DN 110</t>
  </si>
  <si>
    <t>354</t>
  </si>
  <si>
    <t>721211401</t>
  </si>
  <si>
    <t>Podlahové vpusti s vodorovným odtokem DN 40/50 mřížka nerez 115x115</t>
  </si>
  <si>
    <t>355</t>
  </si>
  <si>
    <t>721211421</t>
  </si>
  <si>
    <t>Podlahové vpusti se svislým odtokem DN 50/75/110 mřížka nerez 115x115</t>
  </si>
  <si>
    <t>356</t>
  </si>
  <si>
    <t>721211422</t>
  </si>
  <si>
    <t>Podlahové vpusti se svislým odtokem DN 50/75/110 mřížka nerez 138x138</t>
  </si>
  <si>
    <t>357</t>
  </si>
  <si>
    <t>721211431</t>
  </si>
  <si>
    <t>Podlahové vpusti terasové (balkonové) vtoky s vodorovným stavitelným odtokem DN 50/75 se suchou klapkou</t>
  </si>
  <si>
    <t>358</t>
  </si>
  <si>
    <t>721211611</t>
  </si>
  <si>
    <t>Podlahové vpusti dvorní vtoky (vpusti) se svislým odtokem a zápachovou klapkou DN 110/160 mříž litina 226x226</t>
  </si>
  <si>
    <t>359</t>
  </si>
  <si>
    <t>721212121</t>
  </si>
  <si>
    <t>Odtokové sprchové žlaby se zápachovou uzávěrkou a krycím roštem délky 700 mm</t>
  </si>
  <si>
    <t>360</t>
  </si>
  <si>
    <t>72121212R</t>
  </si>
  <si>
    <t>Odtokový žlab š.100 mm s krycím roštem nerez a zápachovou uzávěrkou dl.2000 mm</t>
  </si>
  <si>
    <t>361</t>
  </si>
  <si>
    <t>72121213R</t>
  </si>
  <si>
    <t>Odtokový žlab š.100 mm s krycím roštem nerez a zápachovou uzávěrkou dl.2500 mm</t>
  </si>
  <si>
    <t>362</t>
  </si>
  <si>
    <t>721226511</t>
  </si>
  <si>
    <t>Zápachové uzávěrky podomítkové (Pe) s krycí deskou pro pračku a myčku DN 40</t>
  </si>
  <si>
    <t>363</t>
  </si>
  <si>
    <t>721229111</t>
  </si>
  <si>
    <t>Zápachové uzávěrky montáž zápachových uzávěrek ostatních typů do DN 50</t>
  </si>
  <si>
    <t>364</t>
  </si>
  <si>
    <t>5516183R</t>
  </si>
  <si>
    <t>uzávěrka vodní zápachová pro odvod kondenzátu, podomítkové provedení DN32</t>
  </si>
  <si>
    <t>365</t>
  </si>
  <si>
    <t>5516184R</t>
  </si>
  <si>
    <t>uzávěrka vodní zápachová pro odvod kondenzátu DN40</t>
  </si>
  <si>
    <t>366</t>
  </si>
  <si>
    <t>721233112</t>
  </si>
  <si>
    <t>Střešní vtoky (vpusti) polypropylenové (PP) pro ploché střechy s odtokem svislým DN 110</t>
  </si>
  <si>
    <t>367</t>
  </si>
  <si>
    <t>721233121</t>
  </si>
  <si>
    <t>Střešní vtoky (vpusti) polypropylenové (PP) pro ploché střechy s odtokem vodorovným DN 75/110</t>
  </si>
  <si>
    <t>368</t>
  </si>
  <si>
    <t>721273153</t>
  </si>
  <si>
    <t>Ventilační hlavice z polypropylenu (PP) DN 110</t>
  </si>
  <si>
    <t>369</t>
  </si>
  <si>
    <t>721290111</t>
  </si>
  <si>
    <t>Zkouška těsnosti kanalizace v objektech vodou do DN 125</t>
  </si>
  <si>
    <t>370</t>
  </si>
  <si>
    <t>371</t>
  </si>
  <si>
    <t>721290112</t>
  </si>
  <si>
    <t>Zkouška těsnosti kanalizace v objektech vodou DN 150 nebo DN 200</t>
  </si>
  <si>
    <t>372</t>
  </si>
  <si>
    <t>373</t>
  </si>
  <si>
    <t>998721103</t>
  </si>
  <si>
    <t>Přesun hmot pro vnitřní kanalizace stanovený z hmotnosti přesunovaného materiálu vodorovná dopravní vzdálenost do 50 m v objektech výšky přes 12 do 24 m</t>
  </si>
  <si>
    <t>722</t>
  </si>
  <si>
    <t>Zdravotechnika - vnitřní vodovod</t>
  </si>
  <si>
    <t>291</t>
  </si>
  <si>
    <t>722130233</t>
  </si>
  <si>
    <t>Potrubí z ocelových trubek pozinkovaných závitových svařovaných běžných DN 25</t>
  </si>
  <si>
    <t>292</t>
  </si>
  <si>
    <t>722130235</t>
  </si>
  <si>
    <t>Potrubí z ocelových trubek pozinkovaných závitových svařovaných běžných DN 40</t>
  </si>
  <si>
    <t>293</t>
  </si>
  <si>
    <t>722174002</t>
  </si>
  <si>
    <t>Potrubí z plastových trubek z polypropylenu PPR svařovaných polyfúzně PN 16 (SDR 7,4) D 20 x 2,8</t>
  </si>
  <si>
    <t>294</t>
  </si>
  <si>
    <t>722174003</t>
  </si>
  <si>
    <t>Potrubí z plastových trubek z polypropylenu PPR svařovaných polyfúzně PN 16 (SDR 7,4) D 25 x 3,5</t>
  </si>
  <si>
    <t>295</t>
  </si>
  <si>
    <t>722174004</t>
  </si>
  <si>
    <t>Potrubí z plastových trubek z polypropylenu PPR svařovaných polyfúzně PN 16 (SDR 7,4) D 32 x 4,4</t>
  </si>
  <si>
    <t>296</t>
  </si>
  <si>
    <t>722174005</t>
  </si>
  <si>
    <t>Potrubí z plastových trubek z polypropylenu PPR svařovaných polyfúzně PN 16 (SDR 7,4) D 40 x 5,5</t>
  </si>
  <si>
    <t>297</t>
  </si>
  <si>
    <t>722174006</t>
  </si>
  <si>
    <t>Potrubí z plastových trubek z polypropylenu PPR svařovaných polyfúzně PN 16 (SDR 7,4) D 50 x 6,9</t>
  </si>
  <si>
    <t>298</t>
  </si>
  <si>
    <t>722174007</t>
  </si>
  <si>
    <t>Potrubí z plastových trubek z polypropylenu PPR svařovaných polyfúzně PN 16 (SDR 7,4) D 63 x 8,6</t>
  </si>
  <si>
    <t>299</t>
  </si>
  <si>
    <t>722174008</t>
  </si>
  <si>
    <t>Potrubí z plastových trubek z polypropylenu PPR svařovaných polyfúzně PN 16 (SDR 7,4) D 75 x 10,3</t>
  </si>
  <si>
    <t>300</t>
  </si>
  <si>
    <t>722174009</t>
  </si>
  <si>
    <t>Potrubí z plastových trubek z polypropylenu PPR svařovaných polyfúzně PN 16 (SDR 7,4) D 90 x 12,3</t>
  </si>
  <si>
    <t>301</t>
  </si>
  <si>
    <t>722174022</t>
  </si>
  <si>
    <t>Potrubí z plastových trubek z polypropylenu PPR svařovaných polyfúzně PN 20 (SDR 6) D 20 x 3,4</t>
  </si>
  <si>
    <t>302</t>
  </si>
  <si>
    <t>722174023</t>
  </si>
  <si>
    <t>Potrubí z plastových trubek z polypropylenu PPR svařovaných polyfúzně PN 20 (SDR 6) D 25 x 4,2</t>
  </si>
  <si>
    <t>303</t>
  </si>
  <si>
    <t>722174024</t>
  </si>
  <si>
    <t>Potrubí z plastových trubek z polypropylenu PPR svařovaných polyfúzně PN 20 (SDR 6) D 32 x 5,4</t>
  </si>
  <si>
    <t>304</t>
  </si>
  <si>
    <t>722174025</t>
  </si>
  <si>
    <t>Potrubí z plastových trubek z polypropylenu PPR svařovaných polyfúzně PN 20 (SDR 6) D 40 x 6,7</t>
  </si>
  <si>
    <t>305</t>
  </si>
  <si>
    <t>722174026</t>
  </si>
  <si>
    <t>Potrubí z plastových trubek z polypropylenu PPR svařovaných polyfúzně PN 20 (SDR 6) D 50 x 8,3</t>
  </si>
  <si>
    <t>306</t>
  </si>
  <si>
    <t>722174027</t>
  </si>
  <si>
    <t>Potrubí z plastových trubek z polypropylenu PPR svařovaných polyfúzně PN 20 (SDR 6) D 63 x 10,5</t>
  </si>
  <si>
    <t>307</t>
  </si>
  <si>
    <t>722174028</t>
  </si>
  <si>
    <t>Potrubí z plastových trubek z polypropylenu PPR svařovaných polyfúzně PN 20 (SDR 6) D 75 x 12,5</t>
  </si>
  <si>
    <t>308</t>
  </si>
  <si>
    <t>722174029</t>
  </si>
  <si>
    <t>Potrubí z plastových trubek z polypropylenu PPR svařovaných polyfúzně PN 20 (SDR 6) D 90 x 15,0</t>
  </si>
  <si>
    <t>309</t>
  </si>
  <si>
    <t>722175002</t>
  </si>
  <si>
    <t>Potrubí z plastových trubek z polypropylenu PP-RCT svařovaných polyfúzně D 20 x 2,8</t>
  </si>
  <si>
    <t>310</t>
  </si>
  <si>
    <t>722175003</t>
  </si>
  <si>
    <t>Potrubí z plastových trubek z polypropylenu PP-RCT svařovaných polyfúzně D 25 x 3,5</t>
  </si>
  <si>
    <t>311</t>
  </si>
  <si>
    <t>722175005</t>
  </si>
  <si>
    <t>Potrubí z plastových trubek z polypropylenu PP-RCT svařovaných polyfúzně D 40 x 5,5</t>
  </si>
  <si>
    <t>312</t>
  </si>
  <si>
    <t>722176116</t>
  </si>
  <si>
    <t>Montáž potrubí z plastových trub svařovaných polyfuzně D přes 40 do 50 mm</t>
  </si>
  <si>
    <t>313</t>
  </si>
  <si>
    <t>28613753</t>
  </si>
  <si>
    <t>trubka vodovodní LDPE (rPE) D 40x5,5mm</t>
  </si>
  <si>
    <t>314</t>
  </si>
  <si>
    <t>722181251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</si>
  <si>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</si>
  <si>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</si>
  <si>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315</t>
  </si>
  <si>
    <t>722181252</t>
  </si>
  <si>
    <t>Ochrana potrubí termoizolačními trubicemi z pěnového polyetylenu PE přilepenými v příčných a podélných spojích, tloušťky izolace přes 20 do 25 mm, vnitřního průměru izolace DN přes 22 do 45 mm</t>
  </si>
  <si>
    <t>316</t>
  </si>
  <si>
    <t>722181253</t>
  </si>
  <si>
    <t>Ochrana potrubí termoizolačními trubicemi z pěnového polyetylenu PE přilepenými v příčných a podélných spojích, tloušťky izolace přes 20 do 25 mm, vnitřního průměru izolace DN přes 45 do 63 mm</t>
  </si>
  <si>
    <t>317</t>
  </si>
  <si>
    <t>722181254</t>
  </si>
  <si>
    <t>Ochrana potrubí termoizolačními trubicemi z pěnového polyetylenu PE přilepenými v příčných a podélných spojích, tloušťky izolace přes 20 do 25 mm, vnitřního průměru izolace DN přes 63 do 89 mm</t>
  </si>
  <si>
    <t>318</t>
  </si>
  <si>
    <t>722224115</t>
  </si>
  <si>
    <t>Armatury s jedním závitem kohouty plnicí a vypouštěcí PN 10 G 1/2"</t>
  </si>
  <si>
    <t>319</t>
  </si>
  <si>
    <t>722224152</t>
  </si>
  <si>
    <t>Armatury s jedním závitem ventily kulové zahradní uzávěry PN 15 do 120° C G 1/2" - 3/4"</t>
  </si>
  <si>
    <t>320</t>
  </si>
  <si>
    <t>722231073</t>
  </si>
  <si>
    <t>Armatury se dvěma závity ventily zpětné mosazné PN 10 do 110°C G 3/4"</t>
  </si>
  <si>
    <t>321</t>
  </si>
  <si>
    <t>722231075</t>
  </si>
  <si>
    <t>Armatury se dvěma závity ventily zpětné mosazné PN 10 do 110°C G 5/4"</t>
  </si>
  <si>
    <t>322</t>
  </si>
  <si>
    <t>722231076</t>
  </si>
  <si>
    <t>Armatury se dvěma závity ventily zpětné mosazné PN 10 do 110°C G 6/4"</t>
  </si>
  <si>
    <t>323</t>
  </si>
  <si>
    <t>722231143</t>
  </si>
  <si>
    <t>Armatury se dvěma závity ventily pojistné rohové G 1"</t>
  </si>
  <si>
    <t>324</t>
  </si>
  <si>
    <t>72223201R</t>
  </si>
  <si>
    <t>Armatury se dvěma závity kulové kohouty PN 16 do 120°C podomítkové vnitřní závit G 1/2"</t>
  </si>
  <si>
    <t>325</t>
  </si>
  <si>
    <t>72223202R</t>
  </si>
  <si>
    <t>Trn (niklovaná a tvrzená ocel) 1/2"</t>
  </si>
  <si>
    <t>326</t>
  </si>
  <si>
    <t>722232043</t>
  </si>
  <si>
    <t>Armatury se dvěma závity kulové kohouty PN 42 do 185 °C přímé vnitřní závit G 1/2"</t>
  </si>
  <si>
    <t>327</t>
  </si>
  <si>
    <t>722232044</t>
  </si>
  <si>
    <t>Armatury se dvěma závity kulové kohouty PN 42 do 185 °C přímé vnitřní závit G 3/4"</t>
  </si>
  <si>
    <t>328</t>
  </si>
  <si>
    <t>722232046</t>
  </si>
  <si>
    <t>Armatury se dvěma závity kulové kohouty PN 42 do 185 °C přímé vnitřní závit G 5/4"</t>
  </si>
  <si>
    <t>329</t>
  </si>
  <si>
    <t>722232047</t>
  </si>
  <si>
    <t>Armatury se dvěma závity kulové kohouty PN 42 do 185 °C přímé vnitřní závit G 6/4"</t>
  </si>
  <si>
    <t>330</t>
  </si>
  <si>
    <t>722232048</t>
  </si>
  <si>
    <t>Armatury se dvěma závity kulové kohouty PN 42 do 185 °C přímé vnitřní závit G 2"</t>
  </si>
  <si>
    <t>331</t>
  </si>
  <si>
    <t>722232049</t>
  </si>
  <si>
    <t>Armatury se dvěma závity kulové kohouty PN 42 do 185 °C přímé vnitřní závit G 2 1/2"</t>
  </si>
  <si>
    <t>332</t>
  </si>
  <si>
    <t>722232050</t>
  </si>
  <si>
    <t>Armatury se dvěma závity kulové kohouty PN 42 do 185 °C přímé vnitřní závit G 3"</t>
  </si>
  <si>
    <t>333</t>
  </si>
  <si>
    <t>722232061</t>
  </si>
  <si>
    <t>Armatury se dvěma závity kulové kohouty PN 42 do 185 °C přímé vnitřní závit s vypouštěním G 1/2"</t>
  </si>
  <si>
    <t>334</t>
  </si>
  <si>
    <t>722232062</t>
  </si>
  <si>
    <t>Armatury se dvěma závity kulové kohouty PN 42 do 185 °C přímé vnitřní závit s vypouštěním G 3/4"</t>
  </si>
  <si>
    <t>335</t>
  </si>
  <si>
    <t>722232063</t>
  </si>
  <si>
    <t>Armatury se dvěma závity kulové kohouty PN 42 do 185 °C přímé vnitřní závit s vypouštěním G 1"</t>
  </si>
  <si>
    <t>336</t>
  </si>
  <si>
    <t>722232064</t>
  </si>
  <si>
    <t>Armatury se dvěma závity kulové kohouty PN 42 do 185 °C přímé vnitřní závit s vypouštěním G 5/4"</t>
  </si>
  <si>
    <t>337</t>
  </si>
  <si>
    <t>722232065</t>
  </si>
  <si>
    <t>Armatury se dvěma závity kulové kohouty PN 42 do 185 °C přímé vnitřní závit s vypouštěním G 6/4"</t>
  </si>
  <si>
    <t>338</t>
  </si>
  <si>
    <t>722250143</t>
  </si>
  <si>
    <t>Požární příslušenství a armatury hydrantový systém s tvarově stálou hadicí prosklený D 25 x 30 m</t>
  </si>
  <si>
    <t>SOUBOR</t>
  </si>
  <si>
    <t>339</t>
  </si>
  <si>
    <t>722290226</t>
  </si>
  <si>
    <t>Zkoušky, proplach a desinfekce vodovodního potrubí zkoušky těsnosti vodovodního potrubí závitového do DN 50</t>
  </si>
  <si>
    <t>340</t>
  </si>
  <si>
    <t>722290229</t>
  </si>
  <si>
    <t>Zkoušky, proplach a desinfekce vodovodního potrubí zkoušky těsnosti vodovodního potrubí závitového přes DN 50 do DN 100</t>
  </si>
  <si>
    <t>341</t>
  </si>
  <si>
    <t>722290234</t>
  </si>
  <si>
    <t>Zkoušky, proplach a desinfekce vodovodního potrubí proplach a desinfekce vodovodního potrubí do DN 80</t>
  </si>
  <si>
    <t>342</t>
  </si>
  <si>
    <t>998722103</t>
  </si>
  <si>
    <t>Přesun hmot pro vnitřní vodovod stanovený z hmotnosti přesunovaného materiálu vodorovná dopravní vzdálenost do 50 m v objektech výšky přes 12 do 24 m</t>
  </si>
  <si>
    <t>724</t>
  </si>
  <si>
    <t>Zdravotechnika - strojní vybavení</t>
  </si>
  <si>
    <t>374</t>
  </si>
  <si>
    <t>724149102</t>
  </si>
  <si>
    <t>Čerpadla vodovodní strojní bez potrubí montáž čerpadel ponorných bez potrubí a příslušenství o výkonu od 56 l do 108 l</t>
  </si>
  <si>
    <t>375</t>
  </si>
  <si>
    <t>42610390</t>
  </si>
  <si>
    <t>čerpadlo ponorné kalové Hmax 10m Qmax 11l/s 230V</t>
  </si>
  <si>
    <t>376</t>
  </si>
  <si>
    <t>42611002</t>
  </si>
  <si>
    <t>čerpadlo ponorné Hmax 45m Qmax 1,6l/s 230V</t>
  </si>
  <si>
    <t>377</t>
  </si>
  <si>
    <t>724231128</t>
  </si>
  <si>
    <t>Příslušenství domovních vodáren měřicí tlakoměr deformační</t>
  </si>
  <si>
    <t>378</t>
  </si>
  <si>
    <t>724232116</t>
  </si>
  <si>
    <t>Příslušenství domovních vodáren ovládací spínač tlakový zapínací tlak 1-5 bar 230 V</t>
  </si>
  <si>
    <t>379</t>
  </si>
  <si>
    <t>998724103</t>
  </si>
  <si>
    <t>Přesun hmot pro strojní vybavení stanovený z hmotnosti přesunovaného materiálu vodorovná dopravní vzdálenost do 50 m v objektech výšky přes 12 do 24 m</t>
  </si>
  <si>
    <t>725</t>
  </si>
  <si>
    <t>Zdravotechnika - zařizovací předměty</t>
  </si>
  <si>
    <t>258</t>
  </si>
  <si>
    <t>725119125</t>
  </si>
  <si>
    <t>Zařízení záchodů montáž klozetových mís závěsných na nosné stěny</t>
  </si>
  <si>
    <t>259</t>
  </si>
  <si>
    <t>64236051</t>
  </si>
  <si>
    <t>klozet keramický bílý závěsný hluboké splachování pro handicapované</t>
  </si>
  <si>
    <t>260</t>
  </si>
  <si>
    <t>64236041</t>
  </si>
  <si>
    <t>klozet keramický bílý závěsný hluboké splachování</t>
  </si>
  <si>
    <t>261</t>
  </si>
  <si>
    <t>55167381</t>
  </si>
  <si>
    <t>sedátko klozetové duroplastové bílé s poklopem</t>
  </si>
  <si>
    <t>262</t>
  </si>
  <si>
    <t>725121525</t>
  </si>
  <si>
    <t>Pisoárové záchodky keramické automatické s radarovým senzorem</t>
  </si>
  <si>
    <t>263</t>
  </si>
  <si>
    <t>55172110</t>
  </si>
  <si>
    <t>zdroj napájecí 230V AC/24V DC max. 4 ventily 170x130x85mm</t>
  </si>
  <si>
    <t>264</t>
  </si>
  <si>
    <t>725211602</t>
  </si>
  <si>
    <t>Umyvadla keramická bílá bez výtokových armatur připevněná na stěnu šrouby bez sloupu nebo krytu na sifon, šířka umyvadla 550 mm</t>
  </si>
  <si>
    <t>265</t>
  </si>
  <si>
    <t>725211681</t>
  </si>
  <si>
    <t>Umyvadla keramická bílá bez výtokových armatur připevněná na stěnu šrouby zdravotní, šířka umyvadla 640 mm</t>
  </si>
  <si>
    <t>266</t>
  </si>
  <si>
    <t>72524422R</t>
  </si>
  <si>
    <t>Sprchové zástěny sprchové ke stěně, pevná stěna sklo tl. 8 mm, šířky 1000 mm</t>
  </si>
  <si>
    <t>267</t>
  </si>
  <si>
    <t>72524421R</t>
  </si>
  <si>
    <t>Sprchové zástěny sprchové ke stěně, pevná stěna sklo tl. 8 mm, šířky 900 mm</t>
  </si>
  <si>
    <t>268</t>
  </si>
  <si>
    <t>72524423R</t>
  </si>
  <si>
    <t>Sprchové zástěny sprchové ke stěně, pevná stěna sklo tl. 8 mm, šířky 950 mm</t>
  </si>
  <si>
    <t>269</t>
  </si>
  <si>
    <t>725244904</t>
  </si>
  <si>
    <t>Sprchové dveře a zástěny montáž sprchových dveří</t>
  </si>
  <si>
    <t>270</t>
  </si>
  <si>
    <t>55495018</t>
  </si>
  <si>
    <t>dveře sprchové polorámové skleněné tl 6mm otvíravé dvoukřídlé do niky na vaničku š 1000mm</t>
  </si>
  <si>
    <t>271</t>
  </si>
  <si>
    <t>725319111</t>
  </si>
  <si>
    <t>Dřezy bez výtokových armatur montáž dřezů ostatních typů</t>
  </si>
  <si>
    <t>272</t>
  </si>
  <si>
    <t>55231082</t>
  </si>
  <si>
    <t>dřez nerez s odkládací ploškou vestavný matný 560x480mm</t>
  </si>
  <si>
    <t>273</t>
  </si>
  <si>
    <t>55231086</t>
  </si>
  <si>
    <t>dvojdřez nerez vestavný matný 775x480mm</t>
  </si>
  <si>
    <t>274</t>
  </si>
  <si>
    <t>725339111</t>
  </si>
  <si>
    <t>Výlevky montáž výlevky</t>
  </si>
  <si>
    <t>275</t>
  </si>
  <si>
    <t>6427110R</t>
  </si>
  <si>
    <t>výlevka keramická bílá závěsná vč. mřížky</t>
  </si>
  <si>
    <t>276</t>
  </si>
  <si>
    <t>725813112</t>
  </si>
  <si>
    <t>Ventily rohové bez připojovací trubičky nebo flexi hadičky pračkové G 3/4"</t>
  </si>
  <si>
    <t>277</t>
  </si>
  <si>
    <t>725819401</t>
  </si>
  <si>
    <t>Ventily montáž ventilů ostatních typů rohových s připojovací trubičkou G 1/2"</t>
  </si>
  <si>
    <t>278</t>
  </si>
  <si>
    <t>55141002</t>
  </si>
  <si>
    <t>ventil kulový rohový s filtrem 1/2"x3/8" s celokovovým kulatým designem</t>
  </si>
  <si>
    <t>279</t>
  </si>
  <si>
    <t>725821312</t>
  </si>
  <si>
    <t>Baterie dřezové nástěnné pákové s otáčivým kulatým ústím a délkou ramínka 300 mm</t>
  </si>
  <si>
    <t>280</t>
  </si>
  <si>
    <t>725821329</t>
  </si>
  <si>
    <t>Baterie dřezové stojánkové pákové s otáčivým ústím a délkou ramínka s vytahovací sprškou</t>
  </si>
  <si>
    <t>281</t>
  </si>
  <si>
    <t>725822613</t>
  </si>
  <si>
    <t>Baterie umyvadlové stojánkové pákové s výpustí</t>
  </si>
  <si>
    <t>282</t>
  </si>
  <si>
    <t>725849411</t>
  </si>
  <si>
    <t>Baterie sprchové montáž nástěnných baterií s nastavitelnou výškou sprchy</t>
  </si>
  <si>
    <t>283</t>
  </si>
  <si>
    <t>55145590</t>
  </si>
  <si>
    <t>baterie sprchová páková včetně sprchové soupravy 150mm chrom</t>
  </si>
  <si>
    <t>284</t>
  </si>
  <si>
    <t>725869203</t>
  </si>
  <si>
    <t>Zápachové uzávěrky zařizovacích předmětů montáž zápachových uzávěrek dřezových jednodílných DN 40</t>
  </si>
  <si>
    <t>285</t>
  </si>
  <si>
    <t>55161117</t>
  </si>
  <si>
    <t>uzávěrka zápachová dřezová s přípojkou pro myčku a pračku DN 40</t>
  </si>
  <si>
    <t>286</t>
  </si>
  <si>
    <t>725869213</t>
  </si>
  <si>
    <t>Zápachové uzávěrky zařizovacích předmětů montáž zápachových uzávěrek dřezových dvoudílných DN 40</t>
  </si>
  <si>
    <t>287</t>
  </si>
  <si>
    <t>55161119</t>
  </si>
  <si>
    <t>uzávěrka zápachová dvoudřezová s přípojkou pro myčku a pračku DN 40</t>
  </si>
  <si>
    <t>288</t>
  </si>
  <si>
    <t>725980122</t>
  </si>
  <si>
    <t>Dvířka 15/20</t>
  </si>
  <si>
    <t>289</t>
  </si>
  <si>
    <t>725980123</t>
  </si>
  <si>
    <t>Dvířka 30/30</t>
  </si>
  <si>
    <t>290</t>
  </si>
  <si>
    <t>998725103</t>
  </si>
  <si>
    <t>Přesun hmot pro zařizovací předměty stanovený z hmotnosti přesunovaného materiálu vodorovná dopravní vzdálenost do 50 m v objektech výšky přes 12 do 24 m</t>
  </si>
  <si>
    <t>726</t>
  </si>
  <si>
    <t>Zdravotechnika - předstěnové instalace</t>
  </si>
  <si>
    <t>380</t>
  </si>
  <si>
    <t>726111041</t>
  </si>
  <si>
    <t>Předstěnové instalační systémy pro zazdění do masivních zděných konstrukcí pro závěsné klozety ovládání shora, stavební výška 820 mm</t>
  </si>
  <si>
    <t>381</t>
  </si>
  <si>
    <t>726111204</t>
  </si>
  <si>
    <t>Předstěnové instalační systémy pro zazdění do masivních zděných konstrukcí montáž ostatních typů klozetů</t>
  </si>
  <si>
    <t>382</t>
  </si>
  <si>
    <t>5528174R</t>
  </si>
  <si>
    <t>montážní prvek pro závěsné výlevky do zděných konstrukcí</t>
  </si>
  <si>
    <t>383</t>
  </si>
  <si>
    <t>998726113</t>
  </si>
  <si>
    <t>Přesun hmot pro instalační prefabrikáty stanovený z hmotnosti přesunovaného materiálu vodorovná dopravní vzdálenost do 50 m v objektech výšky přes 12 m do 24 m</t>
  </si>
  <si>
    <t>732</t>
  </si>
  <si>
    <t>Ústřední vytápění - strojovny</t>
  </si>
  <si>
    <t>384</t>
  </si>
  <si>
    <t>732112232</t>
  </si>
  <si>
    <t>Rozdělovače a sběrače sdružené hydraulické závitové (průtok Q m3/h - výkon kW) DN 80 (15 m3/h - 350 kW)</t>
  </si>
  <si>
    <t>385</t>
  </si>
  <si>
    <t>73223113R</t>
  </si>
  <si>
    <t>Akumulační nádrž s přípravou topné vody UT objem 1000 litrů, ocelová nádrž s přírubami pro napojení okruhů a s přípravou pro montáž šroubovacích el topných přír</t>
  </si>
  <si>
    <t>Akumulační nádrž s přípravou topné vody UT objem 1000 litrů, ocelová nádrž s přírubami pro napojení okruhů a s přípravou pro montáž šroubovacích el topných přírub, vč.izolace</t>
  </si>
  <si>
    <t>386</t>
  </si>
  <si>
    <t>732294116</t>
  </si>
  <si>
    <t>Elektrická topná jednotka šroubovací 6/4" o výkonu 6,0 kW</t>
  </si>
  <si>
    <t>387</t>
  </si>
  <si>
    <t>732294318</t>
  </si>
  <si>
    <t>Elektrická topná jednotka vestavná přírubová o výkonu 12,0 kW</t>
  </si>
  <si>
    <t>388</t>
  </si>
  <si>
    <t>732331623</t>
  </si>
  <si>
    <t>Nádoby expanzní tlakové pro topné a chladicí soustavy s membránou bez pojistného ventilu se závitovým připojením PN 0,6 o objemu 250 l</t>
  </si>
  <si>
    <t>389</t>
  </si>
  <si>
    <t>732421401</t>
  </si>
  <si>
    <t>Čerpadla teplovodní závitová mokroběžná oběhová pro teplovodní vytápění (elektronicky řízená) PN 10, do 110°C DN přípojky/dopravní výška H (m) - čerpací výkon Q</t>
  </si>
  <si>
    <t>Čerpadla teplovodní závitová mokroběžná oběhová pro teplovodní vytápění (elektronicky řízená) PN 10, do 110°C DN přípojky/dopravní výška H (m) - čerpací výkon Q (m3/h) DN 25 / do 4,0 m / 2,0 m3/h</t>
  </si>
  <si>
    <t>390</t>
  </si>
  <si>
    <t>732421412</t>
  </si>
  <si>
    <t>Čerpadla teplovodní závitová mokroběžná oběhová pro teplovodní vytápění (elektronicky řízená) PN 10, do 110°C DN přípojky/dopravní výška H (m) - čerpací výkon Q (m3/h) DN 25 / do 6,0 m / 2,8 m3/h</t>
  </si>
  <si>
    <t>391</t>
  </si>
  <si>
    <t>732421452</t>
  </si>
  <si>
    <t>Čerpadla teplovodní závitová mokroběžná oběhová pro teplovodní vytápění (elektronicky řízená) PN 10, do 110°C DN přípojky/dopravní výška H (m) - čerpací výkon Q (m3/h) DN 32 / do 6,0 m / 4,0 m3/h</t>
  </si>
  <si>
    <t>392</t>
  </si>
  <si>
    <t>7324214R2</t>
  </si>
  <si>
    <t>Regulační uzel VZT (oběhové čerpadlo , ERV s pohonem, armatury uzavírací dodávka VZT)</t>
  </si>
  <si>
    <t>393</t>
  </si>
  <si>
    <t>73251112R</t>
  </si>
  <si>
    <t>Tepelná izolace armatur, rozdělovačů, čerpadel</t>
  </si>
  <si>
    <t>394</t>
  </si>
  <si>
    <t>73251120R</t>
  </si>
  <si>
    <t>Tlakově nezávislý seřizovací a regulační ventil TNRV DN10</t>
  </si>
  <si>
    <t>395</t>
  </si>
  <si>
    <t>73251121R</t>
  </si>
  <si>
    <t>Tlakově nezávislý seřizovací a regulační ventil TNRV DN15</t>
  </si>
  <si>
    <t>396</t>
  </si>
  <si>
    <t>73251122R</t>
  </si>
  <si>
    <t>Tlakově nezávislý seřizovací a regulační ventil TNRV DN25</t>
  </si>
  <si>
    <t>397</t>
  </si>
  <si>
    <t>73251123R</t>
  </si>
  <si>
    <t>Tlakově nezávislý seřizovací a regulační ventil TNRV DN32</t>
  </si>
  <si>
    <t>398</t>
  </si>
  <si>
    <t>73251130R</t>
  </si>
  <si>
    <t>Termopohon k tlakově nezávislým seřizovacím a regulačním ventilům TNRV 24V</t>
  </si>
  <si>
    <t>399</t>
  </si>
  <si>
    <t>7325151R</t>
  </si>
  <si>
    <t>Úpravna vody - změkčovací stanice 25 l</t>
  </si>
  <si>
    <t>400</t>
  </si>
  <si>
    <t>73251520R</t>
  </si>
  <si>
    <t>Zásobník teplé vody akumulační stacionární se dvěma výměníky pro provoz s tepelným čerpadlem o objemu 800 l, ocelová nádrž s přírubami pro napojení rozvodů UT a</t>
  </si>
  <si>
    <t>Zásobník teplé vody akumulační stacionární se dvěma výměníky pro provoz s tepelným čerpadlem o objemu 800 l, ocelová nádrž s přírubami pro napojení rozvodů UT a ZTI a s přípravou pro montáž el topnýc</t>
  </si>
  <si>
    <t>401</t>
  </si>
  <si>
    <t>73252211R</t>
  </si>
  <si>
    <t>Tepelné čerpadlo vzduch/voda s technologií invertoru ve venkovním provedení kompaktní monoblokové provedení. Scroll kompresor s možností dosqažení výstupní tepl</t>
  </si>
  <si>
    <t>Tepelné čerpadlo vzduch/voda s technologií invertoru ve venkovním provedení kompaktní monoblokové provedení. Scroll kompresor s možností dosqažení výstupní teploty až 65 C, chladivový okruh hermeticky</t>
  </si>
  <si>
    <t>402</t>
  </si>
  <si>
    <t>73252212R</t>
  </si>
  <si>
    <t>Regulátor tepelného čerpadla pro řízení kaskády 3 ks tepelných čerpadel dle požadavků systému UT a TV. V kombinaci s Internet Service lze tepelná čerpadla integ</t>
  </si>
  <si>
    <t>Regulátor tepelného čerpadla pro řízení kaskády 3 ks tepelných čerpadel dle požadavků systému UT a TV. V kombinaci s Internet Service lze tepelná čerpadla integrovat do sítě</t>
  </si>
  <si>
    <t>403</t>
  </si>
  <si>
    <t>73252213R</t>
  </si>
  <si>
    <t>Rozšíření regulace tepelného čerpadla pro řízení kaskády 3 ks tepelných čerpadel</t>
  </si>
  <si>
    <t>404</t>
  </si>
  <si>
    <t>73252214R</t>
  </si>
  <si>
    <t>Internet Service Gateway příslušenství regulace pro možnost připojení do sítě</t>
  </si>
  <si>
    <t>405</t>
  </si>
  <si>
    <t>73252300R</t>
  </si>
  <si>
    <t>Zaregulování systému</t>
  </si>
  <si>
    <t>406</t>
  </si>
  <si>
    <t>732523102</t>
  </si>
  <si>
    <t>Tepelná čerpadla vzduch/voda příslušenství konzoly na stěnu</t>
  </si>
  <si>
    <t>balení 2 kusy</t>
  </si>
  <si>
    <t>407</t>
  </si>
  <si>
    <t>998732102</t>
  </si>
  <si>
    <t>Přesun hmot pro strojovny stanovený z hmotnosti přesunovaného materiálu vodorovná dopravní vzdálenost do 50 m v objektech výšky přes 6 do 12 m</t>
  </si>
  <si>
    <t>733</t>
  </si>
  <si>
    <t>Ústřední vytápění - rozvodné potrubí</t>
  </si>
  <si>
    <t>408</t>
  </si>
  <si>
    <t>73313414R</t>
  </si>
  <si>
    <t>Protipožární ucpávka prostupu potrubí mezi požárními úseky</t>
  </si>
  <si>
    <t>409</t>
  </si>
  <si>
    <t>733223102</t>
  </si>
  <si>
    <t>Potrubí z trubek měděných tvrdých spojovaných měkkým pájením O 15/1</t>
  </si>
  <si>
    <t>410</t>
  </si>
  <si>
    <t>733223103</t>
  </si>
  <si>
    <t>Potrubí z trubek měděných tvrdých spojovaných měkkým pájením O 18/1</t>
  </si>
  <si>
    <t>411</t>
  </si>
  <si>
    <t>733223104</t>
  </si>
  <si>
    <t>Potrubí z trubek měděných tvrdých spojovaných měkkým pájením O 22/1</t>
  </si>
  <si>
    <t>412</t>
  </si>
  <si>
    <t>733223105</t>
  </si>
  <si>
    <t>Potrubí z trubek měděných tvrdých spojovaných měkkým pájením O 28/1,5</t>
  </si>
  <si>
    <t>413</t>
  </si>
  <si>
    <t>733223106</t>
  </si>
  <si>
    <t>Potrubí z trubek měděných tvrdých spojovaných měkkým pájením O 35/1,5</t>
  </si>
  <si>
    <t>414</t>
  </si>
  <si>
    <t>733223107</t>
  </si>
  <si>
    <t>Potrubí z trubek měděných tvrdých spojovaných měkkým pájením O 42/1,5</t>
  </si>
  <si>
    <t>415</t>
  </si>
  <si>
    <t>733223108</t>
  </si>
  <si>
    <t>Potrubí z trubek měděných tvrdých spojovaných měkkým pájením O 54/2</t>
  </si>
  <si>
    <t>416</t>
  </si>
  <si>
    <t>733291101</t>
  </si>
  <si>
    <t>Zkoušky těsnosti potrubí z trubek měděných O do 35/1,5</t>
  </si>
  <si>
    <t>417</t>
  </si>
  <si>
    <t>733291102</t>
  </si>
  <si>
    <t>Zkoušky těsnosti potrubí z trubek měděných O přes 35/1,5 do 64/2,0</t>
  </si>
  <si>
    <t>418</t>
  </si>
  <si>
    <t>733811241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</si>
  <si>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</si>
  <si>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</si>
  <si>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419</t>
  </si>
  <si>
    <t>733811242</t>
  </si>
  <si>
    <t>Ochrana potrubí termoizolačními trubicemi z pěnového polyetylenu PE přilepenými v příčných a podélných spojích, tloušťky izolace přes 13 do 20 mm, vnitřního průměru izolace DN přes 22 do 45 mm</t>
  </si>
  <si>
    <t>420</t>
  </si>
  <si>
    <t>733811253</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</si>
  <si>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</si>
  <si>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přes 45 do 63 mm</t>
  </si>
  <si>
    <t>421</t>
  </si>
  <si>
    <t>998733103</t>
  </si>
  <si>
    <t>Přesun hmot pro rozvody potrubí stanovený z hmotnosti přesunovaného materiálu vodorovná dopravní vzdálenost do 50 m v objektech výšky přes 12 do 24 m</t>
  </si>
  <si>
    <t>734</t>
  </si>
  <si>
    <t>Ústřední vytápění - armatury</t>
  </si>
  <si>
    <t>422</t>
  </si>
  <si>
    <t>734191412</t>
  </si>
  <si>
    <t>Ostatní přírubové armatury ventily regulační přímé PN 16 do 300°C (V 41 111 616) DN 25</t>
  </si>
  <si>
    <t>423</t>
  </si>
  <si>
    <t>734209113</t>
  </si>
  <si>
    <t>Montáž závitových armatur se 2 závity G 1/2 (DN 15)</t>
  </si>
  <si>
    <t>424</t>
  </si>
  <si>
    <t>55114252</t>
  </si>
  <si>
    <t>kohout kulový vnější-vnitřní závit páčka PN 42 T 185°C 1/2" červený</t>
  </si>
  <si>
    <t>425</t>
  </si>
  <si>
    <t>5512126R</t>
  </si>
  <si>
    <t>pojistný ventil DN15 - 3 bar 1/2" mosaz</t>
  </si>
  <si>
    <t>pojistný ventil TČ</t>
  </si>
  <si>
    <t>426</t>
  </si>
  <si>
    <t>734209114</t>
  </si>
  <si>
    <t>Montáž závitových armatur se 2 závity G 3/4 (DN 20)</t>
  </si>
  <si>
    <t>427</t>
  </si>
  <si>
    <t>551211R1</t>
  </si>
  <si>
    <t>zpětná klapka 3/4"</t>
  </si>
  <si>
    <t>428</t>
  </si>
  <si>
    <t>55114254</t>
  </si>
  <si>
    <t>kohout kulový vnější-vnitřní závit páčka PN 42 T 185°C 3/4" červený</t>
  </si>
  <si>
    <t>429</t>
  </si>
  <si>
    <t>734209115</t>
  </si>
  <si>
    <t>Montáž závitových armatur se 2 závity G 1 (DN 25)</t>
  </si>
  <si>
    <t>430</t>
  </si>
  <si>
    <t>551211R2</t>
  </si>
  <si>
    <t>zpětná klapka 1"</t>
  </si>
  <si>
    <t>431</t>
  </si>
  <si>
    <t>55114256</t>
  </si>
  <si>
    <t>kohout kulový vnější-vnitřní závit páčka PN 35 T 185°C 1" červený</t>
  </si>
  <si>
    <t>432</t>
  </si>
  <si>
    <t>734209116</t>
  </si>
  <si>
    <t>Montáž závitových armatur se 2 závity G 5/4 (DN 32)</t>
  </si>
  <si>
    <t>433</t>
  </si>
  <si>
    <t>551212R3</t>
  </si>
  <si>
    <t>zpětná klapka 1"1/4</t>
  </si>
  <si>
    <t>zpětná klapka  1"1/4</t>
  </si>
  <si>
    <t>434</t>
  </si>
  <si>
    <t>55114274</t>
  </si>
  <si>
    <t>kohout kulový vnější-vnitřní závit vrtulka PN 35 T 185°C 1"1/4 červený</t>
  </si>
  <si>
    <t>435</t>
  </si>
  <si>
    <t>734209117</t>
  </si>
  <si>
    <t>Montáž závitových armatur se 2 závity G 6/4 (DN 40)</t>
  </si>
  <si>
    <t>436</t>
  </si>
  <si>
    <t>551212R4</t>
  </si>
  <si>
    <t>zpětná klapka 1"1/2</t>
  </si>
  <si>
    <t>zpětná klapka  1"1/2</t>
  </si>
  <si>
    <t>437</t>
  </si>
  <si>
    <t>55114132</t>
  </si>
  <si>
    <t>kohout kulový PN 35 T 185°C chromovaný 1"1/2 červený</t>
  </si>
  <si>
    <t>438</t>
  </si>
  <si>
    <t>734209118</t>
  </si>
  <si>
    <t>Montáž závitových armatur se 2 závity G 2 (DN 50)</t>
  </si>
  <si>
    <t>439</t>
  </si>
  <si>
    <t>551212R5</t>
  </si>
  <si>
    <t>zpětná klapka 2"</t>
  </si>
  <si>
    <t>440</t>
  </si>
  <si>
    <t>55114134</t>
  </si>
  <si>
    <t>kohout kulový PN 35 T 185°C chromovaný 2" červený</t>
  </si>
  <si>
    <t>441</t>
  </si>
  <si>
    <t>734209119</t>
  </si>
  <si>
    <t>Montáž závitových armatur se 2 závity G 2 1/2 (DN 65)</t>
  </si>
  <si>
    <t>442</t>
  </si>
  <si>
    <t>55114136</t>
  </si>
  <si>
    <t>kohout kulový PN 28 T 185°C chromovaný 2"1/2 červený</t>
  </si>
  <si>
    <t>443</t>
  </si>
  <si>
    <t>734211119</t>
  </si>
  <si>
    <t>Ventily odvzdušňovací závitové automatické PN 14 do 120°C G 3/8</t>
  </si>
  <si>
    <t>444</t>
  </si>
  <si>
    <t>7342111R0</t>
  </si>
  <si>
    <t>Automatický ventil pro doplňování topné soustavy</t>
  </si>
  <si>
    <t>Napouštěcí automatický ventil pro napouštění nebo doplňování uzavřených otopných soustav</t>
  </si>
  <si>
    <t>445</t>
  </si>
  <si>
    <t>7342201R4</t>
  </si>
  <si>
    <t>Vyvažovací ventil - sada, DN 25</t>
  </si>
  <si>
    <t>set</t>
  </si>
  <si>
    <t>- 1 vyvažovací ventil pro hydraulické vyvážení rozdělovačů mezi sebou, s integrovaným ukazatelem průtoku 4-36 l/min.  
- 1 kulový kohout 1', s modrou ruční rukojetí  
- těsnění EPDM</t>
  </si>
  <si>
    <t>446</t>
  </si>
  <si>
    <t>734221532</t>
  </si>
  <si>
    <t>Ventily regulační závitové termostatické, bez hlavice ovládání PN 16 do 110°C rohové jednoregulační G 1/2</t>
  </si>
  <si>
    <t>447</t>
  </si>
  <si>
    <t>5512813R</t>
  </si>
  <si>
    <t>hlava termostatická kapalinová pro radiátorové tělesa s integrovaným ventilem</t>
  </si>
  <si>
    <t>448</t>
  </si>
  <si>
    <t>734261402</t>
  </si>
  <si>
    <t>Šroubení připojovací armatury radiátorů VK PN 10 do 110°C, regulační uzavíratelné rohové G 1/2 x 18</t>
  </si>
  <si>
    <t>449</t>
  </si>
  <si>
    <t>450</t>
  </si>
  <si>
    <t>734291123</t>
  </si>
  <si>
    <t>Ostatní armatury kohouty plnicí a vypouštěcí PN 10 do 90°C G 1/2</t>
  </si>
  <si>
    <t>451</t>
  </si>
  <si>
    <t>734291248</t>
  </si>
  <si>
    <t>Ostatní armatury filtry závitové PN 16 do 130°C přímé s vnitřními závity G 2 1/2</t>
  </si>
  <si>
    <t>452</t>
  </si>
  <si>
    <t>734291265</t>
  </si>
  <si>
    <t>Ostatní armatury filtry závitové PN 30 do 110°C přímé s vnitřními závity G 1 1/4</t>
  </si>
  <si>
    <t>453</t>
  </si>
  <si>
    <t>734295021</t>
  </si>
  <si>
    <t>Směšovací armatury otopných a chladících systémů ventily závitové PN 10 T= 120°C třícestné se servomotorem G 3/4</t>
  </si>
  <si>
    <t>454</t>
  </si>
  <si>
    <t>734295022</t>
  </si>
  <si>
    <t>Směšovací armatury otopných a chladících systémů ventily závitové PN 10 T= 120°C třícestné se servomotorem G 1</t>
  </si>
  <si>
    <t>455</t>
  </si>
  <si>
    <t>734411127</t>
  </si>
  <si>
    <t>Teploměry technické s pevným stonkem a jímkou zadní připojení (axiální) průměr 100 mm délka stonku 100 mm</t>
  </si>
  <si>
    <t>456</t>
  </si>
  <si>
    <t>73441211R</t>
  </si>
  <si>
    <t>Měřič tepla ultrazvukový TV qn=3,0 m3/hod</t>
  </si>
  <si>
    <t>457</t>
  </si>
  <si>
    <t>73441212R</t>
  </si>
  <si>
    <t>Měřič tepla ultrazvukový UT+VZT qn=15,0 m3/hod</t>
  </si>
  <si>
    <t>458</t>
  </si>
  <si>
    <t>998734103</t>
  </si>
  <si>
    <t>Přesun hmot pro armatury stanovený z hmotnosti přesunovaného materiálu vodorovná dopravní vzdálenost do 50 m v objektech výšky přes 12 do 24 m</t>
  </si>
  <si>
    <t>735</t>
  </si>
  <si>
    <t>Ústřední vytápění - otopná tělesa</t>
  </si>
  <si>
    <t>459</t>
  </si>
  <si>
    <t>735159110</t>
  </si>
  <si>
    <t>Montáž otopných těles panelových jednořadých, stavební délky do 1500 mm</t>
  </si>
  <si>
    <t>460</t>
  </si>
  <si>
    <t>484529R1</t>
  </si>
  <si>
    <t>deskové otopné těleso s hladkou čelní deskou VK 21 v 600mm dl 800mm výkon 1244 W</t>
  </si>
  <si>
    <t>461</t>
  </si>
  <si>
    <t>484573R4</t>
  </si>
  <si>
    <t>deskové otopné těleso s hladkou čelní deskou VK 22 v 600mm dl 1100mm 1927W</t>
  </si>
  <si>
    <t>462</t>
  </si>
  <si>
    <t>484570R0</t>
  </si>
  <si>
    <t>deskové otopné těleso s hladkou čelní deskou VK 11 v 600mm dl 400mm 480W</t>
  </si>
  <si>
    <t>463</t>
  </si>
  <si>
    <t>484570R1</t>
  </si>
  <si>
    <t>deskové otopné těleso s hladkou čelní deskou VK 11 v 600mm dl 500mm 477W</t>
  </si>
  <si>
    <t>464</t>
  </si>
  <si>
    <t>484570R2</t>
  </si>
  <si>
    <t>deskové otopné těleso s hladkou čelní deskou VK 11 v 600mm dl 600mm 572W</t>
  </si>
  <si>
    <t>465</t>
  </si>
  <si>
    <t>484570R3</t>
  </si>
  <si>
    <t>deskové otopné těleso s hladkou čelní deskou VK 11 v 600mm dl 700mm 667W</t>
  </si>
  <si>
    <t>466</t>
  </si>
  <si>
    <t>484569R4</t>
  </si>
  <si>
    <t>deskové otopné těleso s hladkou čelní deskou VK 11 v 600mm dl 800mm 762W</t>
  </si>
  <si>
    <t>467</t>
  </si>
  <si>
    <t>484569R5</t>
  </si>
  <si>
    <t>deskové otopné těleso s hladkou čelní deskou VK 11 v 600mm dl 1100mm 1048W</t>
  </si>
  <si>
    <t>468</t>
  </si>
  <si>
    <t>484569R6</t>
  </si>
  <si>
    <t>deskové otopné těleso s hladkou čelní deskou VK 11 v 600mm dl 1200mm 1144W</t>
  </si>
  <si>
    <t>469</t>
  </si>
  <si>
    <t>484569R7</t>
  </si>
  <si>
    <t>deskové otopné těleso s hladkou čelní deskou VK 11 v 600mm dl 1800mm 1715W</t>
  </si>
  <si>
    <t>470</t>
  </si>
  <si>
    <t>484573R8</t>
  </si>
  <si>
    <t>deskové otopné těleso s hladkou čelní deskou VK 21 v 600mm dl 1000mm 1222W</t>
  </si>
  <si>
    <t>471</t>
  </si>
  <si>
    <t>484573R9</t>
  </si>
  <si>
    <t>deskové otopné těleso s hladkou čelní deskou VK 21 v 600mm dl 1100mm 1344W</t>
  </si>
  <si>
    <t>472</t>
  </si>
  <si>
    <t>484573R7</t>
  </si>
  <si>
    <t>deskové otopné těleso s hladkou čelní deskou VK 21 v 600mm dl 900mm 1100W</t>
  </si>
  <si>
    <t>473</t>
  </si>
  <si>
    <t>484573R6</t>
  </si>
  <si>
    <t>deskové otopné těleso s hladkou čelní deskou VK 21 v 600mm dl 700mm 855W</t>
  </si>
  <si>
    <t>474</t>
  </si>
  <si>
    <t>484573R5</t>
  </si>
  <si>
    <t>deskové otopné těleso s hladkou čelní deskou VK 21 v 600mm dl 400mm 489W</t>
  </si>
  <si>
    <t>475</t>
  </si>
  <si>
    <t>484529R2</t>
  </si>
  <si>
    <t>deskové otopné těleso s hladkou čelní deskou VK 21 v 600mm dl 1200mm výkon 1867 W</t>
  </si>
  <si>
    <t>476</t>
  </si>
  <si>
    <t>484529R3</t>
  </si>
  <si>
    <t>deskové otopné těleso s hladkou čelní deskou VK 21 v 600mm dl 1400mm výkon 2178 W</t>
  </si>
  <si>
    <t>477</t>
  </si>
  <si>
    <t>735164512</t>
  </si>
  <si>
    <t>Otopná tělesa trubková montáž těles na stěnu výšky tělesa přes 1500 mm</t>
  </si>
  <si>
    <t>478</t>
  </si>
  <si>
    <t>5415302R</t>
  </si>
  <si>
    <t>těleso trubkové přímotopné 1820x500mm 803W, se středovým připojením</t>
  </si>
  <si>
    <t>479</t>
  </si>
  <si>
    <t>5415303R</t>
  </si>
  <si>
    <t>těleso trubkové přímotopné 1820x600mm 934W, se středovým připojením</t>
  </si>
  <si>
    <t>480</t>
  </si>
  <si>
    <t>735419126</t>
  </si>
  <si>
    <t>Konvektory montáž konvektorů s osazením na konzoly, stavební délky přes 1290 do 2040 mm</t>
  </si>
  <si>
    <t>481</t>
  </si>
  <si>
    <t>48455867</t>
  </si>
  <si>
    <t>konvektor lavicový z Pz plechu 1400mm 150/180 1380W</t>
  </si>
  <si>
    <t>482</t>
  </si>
  <si>
    <t>48455917</t>
  </si>
  <si>
    <t>konvektor lavicový z Pz plechu 1600mm 150/230 2159W</t>
  </si>
  <si>
    <t>483</t>
  </si>
  <si>
    <t>48455984</t>
  </si>
  <si>
    <t>konzole stěnová pro lavicový konvektor š 180mm</t>
  </si>
  <si>
    <t>PÁR</t>
  </si>
  <si>
    <t>484</t>
  </si>
  <si>
    <t>48455985</t>
  </si>
  <si>
    <t>konzole stěnová pro lavicový konvektor š 240mm</t>
  </si>
  <si>
    <t>485</t>
  </si>
  <si>
    <t>735511006</t>
  </si>
  <si>
    <t>Trubkové teplovodní podlahové vytápění rozvod v systémové desce potrubí polyethylen PE-Xa rozvodné potrubí 17x2 mm, rozteč 50 mm</t>
  </si>
  <si>
    <t>486</t>
  </si>
  <si>
    <t>28616477</t>
  </si>
  <si>
    <t>oblouk fixační pro topení a pitnou vodu 90° 16mm</t>
  </si>
  <si>
    <t>vodící oblouk pro trubky 16/17 mm 90°</t>
  </si>
  <si>
    <t>487</t>
  </si>
  <si>
    <t>286164R1</t>
  </si>
  <si>
    <t>upevňovací skoba potrubí</t>
  </si>
  <si>
    <t>488</t>
  </si>
  <si>
    <t>286164R2</t>
  </si>
  <si>
    <t>spojovací pás 950 x 100 mm</t>
  </si>
  <si>
    <t>489</t>
  </si>
  <si>
    <t>286164R3</t>
  </si>
  <si>
    <t>ukončovací pás 950 x 300 mm na desky</t>
  </si>
  <si>
    <t>490</t>
  </si>
  <si>
    <t>2455254R</t>
  </si>
  <si>
    <t>plastifikátor do cementových potěrů pro podlahové topení (10 kg)</t>
  </si>
  <si>
    <t>Spotřeba: 35 g na m2 plochy a 1 cm tloušťky mazaniny</t>
  </si>
  <si>
    <t>491</t>
  </si>
  <si>
    <t>735511009</t>
  </si>
  <si>
    <t>Trubkové teplovodní podlahové vytápění rozvod v systémové desce systémová deska bez tepelné izolace, výšky 20 až 24 mm</t>
  </si>
  <si>
    <t>492</t>
  </si>
  <si>
    <t>735511026</t>
  </si>
  <si>
    <t>Trubkové teplovodní podlahové vytápění rozvod v systémové desce systémová deska s tepelnou izolací, celkové výšky 31 mm</t>
  </si>
  <si>
    <t>493</t>
  </si>
  <si>
    <t>735511062</t>
  </si>
  <si>
    <t>Trubkové teplovodní podlahové vytápění doplňkové prvky okrajový izolační pruh</t>
  </si>
  <si>
    <t>Okrajová dilatační páska PE s fólií 8/150mm ( 100 m )</t>
  </si>
  <si>
    <t>494</t>
  </si>
  <si>
    <t>735511063</t>
  </si>
  <si>
    <t>Trubkové teplovodní podlahové vytápění doplňkové prvky ochranná trubka</t>
  </si>
  <si>
    <t>Ochranná trubka pro trubku 16x2,0/17x2,0</t>
  </si>
  <si>
    <t>495</t>
  </si>
  <si>
    <t>7355110R1</t>
  </si>
  <si>
    <t>Podlahové vytápění - rozdělovač nerezový s průtokoměry s vnějším závitem dvouokruhový</t>
  </si>
  <si>
    <t>496</t>
  </si>
  <si>
    <t>7355110R2</t>
  </si>
  <si>
    <t>Podlahové vytápění - rozdělovač nerezový s průtokoměry s vnějším závitem tříokruhový</t>
  </si>
  <si>
    <t>497</t>
  </si>
  <si>
    <t>7355110R3</t>
  </si>
  <si>
    <t>Podlahové vytápění - rozdělovač nerezový s průtokoměry s vnějším závitem devítiokruhový</t>
  </si>
  <si>
    <t>498</t>
  </si>
  <si>
    <t>735511102</t>
  </si>
  <si>
    <t>Trubkové teplovodní podlahové vytápění skříně rozdělovače pod omítku, pro rozdělovač s počtem okruhů 2-6</t>
  </si>
  <si>
    <t>499</t>
  </si>
  <si>
    <t>735511103</t>
  </si>
  <si>
    <t>Trubkové teplovodní podlahové vytápění skříně rozdělovače pod omítku, pro rozdělovač s počtem okruhů 6-9</t>
  </si>
  <si>
    <t>500</t>
  </si>
  <si>
    <t>735511138</t>
  </si>
  <si>
    <t>Trubkové teplovodní podlahové vytápění připojovací šroubení rozdělovače, potrubí 17x2,0 mm</t>
  </si>
  <si>
    <t>501</t>
  </si>
  <si>
    <t>735511142</t>
  </si>
  <si>
    <t>Trubkové teplovodní podlahové vytápění regulační zařízení prostorový termostat programovatelný</t>
  </si>
  <si>
    <t>502</t>
  </si>
  <si>
    <t>735511143</t>
  </si>
  <si>
    <t>Trubkové teplovodní podlahové vytápění regulační zařízení elektrotermická hlavice</t>
  </si>
  <si>
    <t>503</t>
  </si>
  <si>
    <t>7355111R0</t>
  </si>
  <si>
    <t>Podlahové topení - bezpečnostní transformátor 230 V AC/24 V pro napájení všech komponentů 24V</t>
  </si>
  <si>
    <t>504</t>
  </si>
  <si>
    <t>7355111R1</t>
  </si>
  <si>
    <t>Podlahové topení - elektronický rozvaděč pro regulaci 24 V bus+bezdrátový</t>
  </si>
  <si>
    <t>505</t>
  </si>
  <si>
    <t>73555300R</t>
  </si>
  <si>
    <t>Doprava, zkoušky, uvedení do provozu, předání díla</t>
  </si>
  <si>
    <t>506</t>
  </si>
  <si>
    <t>998735103</t>
  </si>
  <si>
    <t>Přesun hmot pro otopná tělesa stanovený z hmotnosti přesunovaného materiálu vodorovná dopravní vzdálenost do 50 m v objektech výšky přes 12 do 24 m</t>
  </si>
  <si>
    <t>738</t>
  </si>
  <si>
    <t>Měření a regulace</t>
  </si>
  <si>
    <t>507</t>
  </si>
  <si>
    <t>7380001R1</t>
  </si>
  <si>
    <t>Nový rozvaděč RMR1</t>
  </si>
  <si>
    <t>-Oceloplechový, přisazený, sdveřmi, IP54/20  
-Přístrojová náplň dle výkresové části PD  
-Kompletní dodávka rozvaděče, včetně ŘS, podpůrné instrumentace pro napájení, jištění,silíkonových podložek pod rozvaděč, komunikace apod.,pomocného materiálu pro montáž a propojení</t>
  </si>
  <si>
    <t>508</t>
  </si>
  <si>
    <t>7380001R2</t>
  </si>
  <si>
    <t>Dodavatelská dokumentace (vnitřní zapojení rozvaděče RMR1)</t>
  </si>
  <si>
    <t>509</t>
  </si>
  <si>
    <t>7380001R3</t>
  </si>
  <si>
    <t>Nový rozvaděč RMR2</t>
  </si>
  <si>
    <t>510</t>
  </si>
  <si>
    <t>7380001R4</t>
  </si>
  <si>
    <t>Dodavatelská dokumentace (vnitřní zapojení rozvaděče RMR2)</t>
  </si>
  <si>
    <t>511</t>
  </si>
  <si>
    <t>7380001R5</t>
  </si>
  <si>
    <t>Nový rozvaděč RMR3</t>
  </si>
  <si>
    <t>512</t>
  </si>
  <si>
    <t>7380001R6</t>
  </si>
  <si>
    <t>Dodavatelská dokumentace (vnitřní zapojení rozvaděče RMR3)</t>
  </si>
  <si>
    <t>513</t>
  </si>
  <si>
    <t>7380001R7</t>
  </si>
  <si>
    <t>Nový rozvaděč RMR3.1</t>
  </si>
  <si>
    <t>-Oceloplechový, přisazený, sdveřmi, IP54/20  
-Přístrojová náplň dle výkresové části PD  
-Kompletní dodávka rozvaděče, včetně přepěťových ochran, pomocného materiálu pro montáž a propojení</t>
  </si>
  <si>
    <t>514</t>
  </si>
  <si>
    <t>7380001R8</t>
  </si>
  <si>
    <t>Dodavatelská dokumentace (vnitřní zapojení rozvaděče RMR3.1)</t>
  </si>
  <si>
    <t>515</t>
  </si>
  <si>
    <t>741120101</t>
  </si>
  <si>
    <t>Montáž vodičů izolovaných měděných bez ukončení uložených v trubkách nebo lištách zatažených plných a laněných s PVC pláštěm, bezhalogenových, ohniodolných (nap</t>
  </si>
  <si>
    <t>Montáž vodičů izolovaných měděných bez ukončení uložených v trubkách nebo lištách zatažených plných a laněných s PVC pláštěm, bezhalogenových, ohniodolných (např. CY, CHAH-V) průřezu žíly 0,15 až 16 mm2</t>
  </si>
  <si>
    <t>516</t>
  </si>
  <si>
    <t>34141028</t>
  </si>
  <si>
    <t>vodič propojovací flexibilní jádro Cu lanované izolace PVC 450/750V (H07V-K) 1x10mm2</t>
  </si>
  <si>
    <t>517</t>
  </si>
  <si>
    <t>742121001</t>
  </si>
  <si>
    <t>Montáž kabelů sdělovacích pro vnitřní rozvody počtu žil do 15</t>
  </si>
  <si>
    <t>518</t>
  </si>
  <si>
    <t>34121232</t>
  </si>
  <si>
    <t>kabel sdělovací stíněný laminovanou Al fólií s příložným Cu drátem jádro Cu plné izolace PVC plášť PVC 300V (J-Y(St)Y…Lg) 2x2x0,6mm2</t>
  </si>
  <si>
    <t>519</t>
  </si>
  <si>
    <t>34121244</t>
  </si>
  <si>
    <t>kabel sdělovací stíněný laminovanou Al fólií s příložným Cu drátem jádro Cu plné izolace PVC plášť PVC 300V (J-Y(St)Y…Lg) 16x2x0,6mm2</t>
  </si>
  <si>
    <t>520</t>
  </si>
  <si>
    <t>3412126R</t>
  </si>
  <si>
    <t>kabel datový venkovní stíněný Al fólií jádro Cu plné plášť PVC FTP kategorie 6</t>
  </si>
  <si>
    <t>521</t>
  </si>
  <si>
    <t>742121002</t>
  </si>
  <si>
    <t>Montáž kabelů sdělovacích pro vnitřní rozvody počtu žil přes 15</t>
  </si>
  <si>
    <t>522</t>
  </si>
  <si>
    <t>3412124R</t>
  </si>
  <si>
    <t>kabel sdělovací stíněný laminovanou Al fólií s příložným Cu drátem jádro Cu plné izolace PVC plášť PVC 300V (J-Y(St)Y…Lg) 24x2x0,6mm2</t>
  </si>
  <si>
    <t>523</t>
  </si>
  <si>
    <t>741124733</t>
  </si>
  <si>
    <t>Montáž kabelů měděných ovládacích bez ukončení uložených pevně stíněných ovládacích s plným jádrem (např. JYTY) počtu a průměru žil 2 až 19x1 mm2</t>
  </si>
  <si>
    <t>524</t>
  </si>
  <si>
    <t>34113152</t>
  </si>
  <si>
    <t>kabel ovládací průmyslový stíněný laminovanou Al fólií s příložným Cu drátem jádro Cu plné izolace PVC plášť PVC 250V (JYTY) 14x1,00mm2</t>
  </si>
  <si>
    <t>525</t>
  </si>
  <si>
    <t>34113150</t>
  </si>
  <si>
    <t>kabel ovládací průmyslový stíněný laminovanou Al fólií s příložným Cu drátem jádro Cu plné izolace PVC plášť PVC 250V (JYTY) 4x1,00mm2</t>
  </si>
  <si>
    <t>526</t>
  </si>
  <si>
    <t>34113153</t>
  </si>
  <si>
    <t>kabel ovládací průmyslový stíněný laminovanou Al fólií s příložným Cu drátem jádro Cu plné izolace PVC plášť PVC 250V (JYTY) 19x1,00mm2</t>
  </si>
  <si>
    <t>527</t>
  </si>
  <si>
    <t>3411343R</t>
  </si>
  <si>
    <t>kabel stíněný jádro Cu lanované izolace PVC plášť PVC 300/500V (YSLCY-JZ) 4x1,00mm2</t>
  </si>
  <si>
    <t>528</t>
  </si>
  <si>
    <t>741124734</t>
  </si>
  <si>
    <t>Montáž kabelů měděných ovládacích bez ukončení uložených pevně stíněných ovládacích s plným jádrem (např. JYTY) počtu a průměru žil 24 až 37x1 mm2</t>
  </si>
  <si>
    <t>529</t>
  </si>
  <si>
    <t>34113154</t>
  </si>
  <si>
    <t>kabel ovládací průmyslový stíněný laminovanou Al fólií s příložným Cu drátem jádro Cu plné izolace PVC plášť PVC 250V (JYTY) 30x1,00mm2</t>
  </si>
  <si>
    <t>530</t>
  </si>
  <si>
    <t>7380002R0</t>
  </si>
  <si>
    <t>Mřížový kabelový žlab do 200/50, vč. příslušenství, kabelových příchytek a nosného materiálu, stavebních přípomocí a drobného nespecifikovaného materiálu (hmožd</t>
  </si>
  <si>
    <t>Mřížový kabelový žlab do 200/50, vč. příslušenství, kabelových příchytek a nosného materiálu, stavebních přípomocí a drobného nespecifikovaného materiálu (hmoždiny, šrouby, sádra, …), kompletní dodávk</t>
  </si>
  <si>
    <t>531</t>
  </si>
  <si>
    <t>7380002R3</t>
  </si>
  <si>
    <t>Mřížový kabelový žlab do 50/50, vč. příslušenství, kabelových příchytek a nosného materiálu, stavebních přípomocí a drobného nespecifikovaného materiálu (hmoždi</t>
  </si>
  <si>
    <t>Mřížový kabelový žlab do 50/50, vč. příslušenství, kabelových příchytek a nosného materiálu, stavebních přípomocí a drobného nespecifikovaného materiálu (hmoždiny, šrouby, sádra, …), kompletní dodávka</t>
  </si>
  <si>
    <t>532</t>
  </si>
  <si>
    <t>7380002R4</t>
  </si>
  <si>
    <t>Kabelová příchytka pro svazek Ć 8÷30 mm, vč. příslušenství, stavebních přípomocí a drobného nespecifikovaného materiálu (hmoždiny, šrouby, sádra, …), kompletní</t>
  </si>
  <si>
    <t>Kabelová příchytka pro svazek Ć 8÷30 mm, vč. příslušenství, stavebních přípomocí a drobného nespecifikovaného materiálu (hmoždiny, šrouby, sádra, …), kompletní dodávka</t>
  </si>
  <si>
    <t>533</t>
  </si>
  <si>
    <t>7380002R5</t>
  </si>
  <si>
    <t>Požární ucpávky kabelových tras, kompletní dodávka</t>
  </si>
  <si>
    <t>534</t>
  </si>
  <si>
    <t>7380003R0</t>
  </si>
  <si>
    <t>Snímač teploty venkovní, 4-20mA, -30-70°C</t>
  </si>
  <si>
    <t>535</t>
  </si>
  <si>
    <t>7380003R3</t>
  </si>
  <si>
    <t>Snímač tlaku do vodního potrubí (návarky součástí dodávky tehcnologie),rozsah dle projektu vytápění</t>
  </si>
  <si>
    <t>536</t>
  </si>
  <si>
    <t>7380003R4</t>
  </si>
  <si>
    <t>Prostorový termostat, havarijní teplota 35°C</t>
  </si>
  <si>
    <t>537</t>
  </si>
  <si>
    <t>7380003R5</t>
  </si>
  <si>
    <t>Termostat boileru bezpečnostní</t>
  </si>
  <si>
    <t>538</t>
  </si>
  <si>
    <t>7380003R6</t>
  </si>
  <si>
    <t>Prostorové teplotní čidlo 4-20mA, 0-70°C</t>
  </si>
  <si>
    <t>539</t>
  </si>
  <si>
    <t>7380003R7</t>
  </si>
  <si>
    <t>Snímač zaplavení prostoru - kapacitní</t>
  </si>
  <si>
    <t>540</t>
  </si>
  <si>
    <t>7380003R8</t>
  </si>
  <si>
    <t>Teplotní snímač horké vody v boileru (včetně stonku)</t>
  </si>
  <si>
    <t>541</t>
  </si>
  <si>
    <t>7380003R9</t>
  </si>
  <si>
    <t>Teplotní snímač topné vody - rozdělovač/sběrač, 0-100 °C, 4-20mA-déka stonku 100mm, včetně jímky (návarky součástí dodávky tehcnologie)</t>
  </si>
  <si>
    <t>542</t>
  </si>
  <si>
    <t>7380003R10</t>
  </si>
  <si>
    <t>Teplotní snímač topné vody - topné větve, 0-100 °C, 4-20mA-déka stonku 50mm, včetně jímky (návarky součástí dodávky tehcnologie)</t>
  </si>
  <si>
    <t>543</t>
  </si>
  <si>
    <t>7380004R0</t>
  </si>
  <si>
    <t>Vývojové prostředí, uživatelský SW v PLC (RMR1, RMR2,RMR3)</t>
  </si>
  <si>
    <t>544</t>
  </si>
  <si>
    <t>7380004R2</t>
  </si>
  <si>
    <t>Systémový SW pro panelové PC ve skříni RMR1, RMR2,RMR3</t>
  </si>
  <si>
    <t>545</t>
  </si>
  <si>
    <t>7380004R3</t>
  </si>
  <si>
    <t>Prametrizace systému</t>
  </si>
  <si>
    <t>546</t>
  </si>
  <si>
    <t>7380006R1</t>
  </si>
  <si>
    <t>Kovové konstrukce všeobecně, vč. nátěrů</t>
  </si>
  <si>
    <t>547</t>
  </si>
  <si>
    <t>7380006R2</t>
  </si>
  <si>
    <t>Individuální a komplexní zkoušky</t>
  </si>
  <si>
    <t>548</t>
  </si>
  <si>
    <t>7380006R3</t>
  </si>
  <si>
    <t>Oživení</t>
  </si>
  <si>
    <t>549</t>
  </si>
  <si>
    <t>7380006R4</t>
  </si>
  <si>
    <t>Zaškolení obsluhy</t>
  </si>
  <si>
    <t>550</t>
  </si>
  <si>
    <t>7380006R5</t>
  </si>
  <si>
    <t>Výchozí revize</t>
  </si>
  <si>
    <t>551</t>
  </si>
  <si>
    <t>7380007R1</t>
  </si>
  <si>
    <t>Dodavatelská (dílenská, realizační) dokumentace</t>
  </si>
  <si>
    <t>553</t>
  </si>
  <si>
    <t>7380007R3</t>
  </si>
  <si>
    <t>Provozní zkoušky (komplexní stress-test)</t>
  </si>
  <si>
    <t>554</t>
  </si>
  <si>
    <t>7380007R4</t>
  </si>
  <si>
    <t>Autorský dozor</t>
  </si>
  <si>
    <t>555</t>
  </si>
  <si>
    <t>556</t>
  </si>
  <si>
    <t>3411112R</t>
  </si>
  <si>
    <t>kabel instalační jádro Cu plné izolace PE plášť 600/1000V (1-CXKH-R-J B2CAS1D0 5x1,5) 5x1,5mm2</t>
  </si>
  <si>
    <t>1-CXKH-R-J B2CAS1D0 5x1,5, průměr kabelu 11,8mm</t>
  </si>
  <si>
    <t>557</t>
  </si>
  <si>
    <t>3411113R</t>
  </si>
  <si>
    <t>kabel instalační jádro Cu plné izolace PE plášť 600/1000V (1-CXKH-R-J B2CAS1D0 5x2,5) 5x2,5mm2</t>
  </si>
  <si>
    <t>1-CXKH-R-J B2CAS1D0 5x2,5, průměr kabelu 12mm</t>
  </si>
  <si>
    <t>558</t>
  </si>
  <si>
    <t>3411110R</t>
  </si>
  <si>
    <t>kabel instalační jádro Cu plné izolace PE plášť 600/1000V (1-CXKH-R-J B2CAS1D0 5x6) 5x6mm2</t>
  </si>
  <si>
    <t>1-CXKH-R-J B2CAS1D0 5x6, průměr kabelu 15,6mm</t>
  </si>
  <si>
    <t>559</t>
  </si>
  <si>
    <t>741120401</t>
  </si>
  <si>
    <t>Montáž vodičů izolovaných měděných drátovacích bez ukončení v rozváděčích plných a laněných (např. CY), průřezu žily 0,35 až 6 mm2</t>
  </si>
  <si>
    <t>560</t>
  </si>
  <si>
    <t>34140825</t>
  </si>
  <si>
    <t>vodič propojovací jádro Cu plné izolace PVC 450/750V (H07V-U) 1x4mm2</t>
  </si>
  <si>
    <t>H07V-U CY, průměr vodiče 4mm</t>
  </si>
  <si>
    <t>561</t>
  </si>
  <si>
    <t>34140826</t>
  </si>
  <si>
    <t>vodič propojovací jádro Cu plné izolace PVC 450/750V (H07V-U) 1x6mm2</t>
  </si>
  <si>
    <t>H07V-U CY, průměr vodiče 4,1mm</t>
  </si>
  <si>
    <t>562</t>
  </si>
  <si>
    <t>741120403</t>
  </si>
  <si>
    <t>Montáž vodičů izolovaných měděných drátovacích bez ukončení v rozváděčích plných a laněných (např. CY), průřezu žily 10 až 16 mm2</t>
  </si>
  <si>
    <t>563</t>
  </si>
  <si>
    <t>34141040</t>
  </si>
  <si>
    <t>vodič propojovací jádro Cu plné izolace PVC 450/750V (H07V-U) 1x10mm2</t>
  </si>
  <si>
    <t>H07V-U CY, průměr vodiče 5,3mm</t>
  </si>
  <si>
    <t>564</t>
  </si>
  <si>
    <t>3414102R</t>
  </si>
  <si>
    <t>vodič propojovací jádro Cu plné izolace PVC 450/750V (H07V-U) 1x16mm2</t>
  </si>
  <si>
    <t>H07V-U CY, průměr vodiče 16 mm2</t>
  </si>
  <si>
    <t>565</t>
  </si>
  <si>
    <t>741122611</t>
  </si>
  <si>
    <t>Montáž kabelů měděných bez ukončení uložených pevně plných kulatých nebo bezhalogenových (např. CYKY) počtu a průřezu žil 3x1,5 až 6 mm2</t>
  </si>
  <si>
    <t>566</t>
  </si>
  <si>
    <t>34111030</t>
  </si>
  <si>
    <t>kabel instalační jádro Cu plné izolace PVC plášť PVC 450/750V (CYKY) 3x1,5mm2</t>
  </si>
  <si>
    <t>CYKY-J, průměr kabelu 8,6mm</t>
  </si>
  <si>
    <t>567</t>
  </si>
  <si>
    <t>34111031</t>
  </si>
  <si>
    <t>CYKY-O, průměr kabelu 8,6mm</t>
  </si>
  <si>
    <t>568</t>
  </si>
  <si>
    <t>34111036</t>
  </si>
  <si>
    <t>kabel instalační jádro Cu plné izolace PVC plášť PVC 450/750V (CYKY) 3x2,5mm2</t>
  </si>
  <si>
    <t>CYKY-J, průměr kabelu 9,5mm</t>
  </si>
  <si>
    <t>569</t>
  </si>
  <si>
    <t>570</t>
  </si>
  <si>
    <t>34111667</t>
  </si>
  <si>
    <t>kabel silový jádro Cu izolace PVC plášť PVC 0,6/1kV (1-CYKY) 3x185+95mm2</t>
  </si>
  <si>
    <t>571</t>
  </si>
  <si>
    <t>741122641</t>
  </si>
  <si>
    <t>Montáž kabelů měděných bez ukončení uložených pevně plných kulatých nebo bezhalogenových (např. CYKY) počtu a průřezu žil 5x1,5 až 2,5 mm2</t>
  </si>
  <si>
    <t>572</t>
  </si>
  <si>
    <t>34111090</t>
  </si>
  <si>
    <t>kabel instalační jádro Cu plné izolace PVC plášť PVC 450/750V (CYKY) 5x1,5mm2</t>
  </si>
  <si>
    <t>CYKY-J, průměr kabelu 10,1mm</t>
  </si>
  <si>
    <t>573</t>
  </si>
  <si>
    <t>34111094</t>
  </si>
  <si>
    <t>kabel instalační jádro Cu plné izolace PVC plášť PVC 450/750V (CYKY) 5x2,5mm2</t>
  </si>
  <si>
    <t>CYKY-J, průměr kabelu 11,2mm</t>
  </si>
  <si>
    <t>574</t>
  </si>
  <si>
    <t>741122642</t>
  </si>
  <si>
    <t>Montáž kabelů měděných bez ukončení uložených pevně plných kulatých nebo bezhalogenových (např. CYKY) počtu a průřezu žil 5x4 až 6 mm2</t>
  </si>
  <si>
    <t>575</t>
  </si>
  <si>
    <t>34111098</t>
  </si>
  <si>
    <t>kabel instalační jádro Cu plné izolace PVC plášť PVC 450/750V (CYKY) 5x4mm2</t>
  </si>
  <si>
    <t>CYKY-J, průměr kabelu 13,8mm</t>
  </si>
  <si>
    <t>576</t>
  </si>
  <si>
    <t>34111100</t>
  </si>
  <si>
    <t>kabel instalační jádro Cu plné izolace PVC plášť PVC 450/750V (CYKY) 5x6mm2</t>
  </si>
  <si>
    <t>CYKY-J, průměr kabelu 15,1mm</t>
  </si>
  <si>
    <t>577</t>
  </si>
  <si>
    <t>741122643</t>
  </si>
  <si>
    <t>Montáž kabelů měděných bez ukončení uložených pevně plných kulatých nebo bezhalogenových (např. CYKY) počtu a průřezu žil 5x10 mm2</t>
  </si>
  <si>
    <t>578</t>
  </si>
  <si>
    <t>34113034</t>
  </si>
  <si>
    <t>kabel instalační jádro Cu plné izolace PVC plášť PVC 450/750V (CYKY) 5x10mm2</t>
  </si>
  <si>
    <t>CYKY-J, průměr kabelu 18mm</t>
  </si>
  <si>
    <t>579</t>
  </si>
  <si>
    <t>741122644</t>
  </si>
  <si>
    <t>Montáž kabelů měděných bez ukončení uložených pevně plných kulatých nebo bezhalogenových (např. CYKY) počtu a průřezu žil 5x16 mm2</t>
  </si>
  <si>
    <t>580</t>
  </si>
  <si>
    <t>34113035</t>
  </si>
  <si>
    <t>kabel instalační jádro Cu plné izolace PVC plášť PVC 450/750V (CYKY) 5x16mm2</t>
  </si>
  <si>
    <t>CYKY-J, průměr kabelu 20,4mm</t>
  </si>
  <si>
    <t>581</t>
  </si>
  <si>
    <t>741330311</t>
  </si>
  <si>
    <t>Montáž ovladačů tlačítkových vestavných s průčelní deskou bez zhotovení otvoru kompletů 1 tlačítkových</t>
  </si>
  <si>
    <t>582</t>
  </si>
  <si>
    <t>3414111R</t>
  </si>
  <si>
    <t>Tlačítko TOTAL-STOP CENTRAL-STOP2 zajištěné proti náhodnému použití</t>
  </si>
  <si>
    <t>583</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</si>
  <si>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</si>
  <si>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</si>
  <si>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</si>
  <si>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584</t>
  </si>
  <si>
    <t>3414112R</t>
  </si>
  <si>
    <t>Krabice rozbočná KR68</t>
  </si>
  <si>
    <t>585</t>
  </si>
  <si>
    <t>741112061</t>
  </si>
  <si>
    <t>Montáž krabic elektroinstalačních bez napojení na trubky a lišty, demontáže a montáže víčka a přístroje přístrojových zapuštěných plastových kruhových</t>
  </si>
  <si>
    <t>586</t>
  </si>
  <si>
    <t>3414113R</t>
  </si>
  <si>
    <t>Krabice přístrojová - zapuštěná</t>
  </si>
  <si>
    <t>587</t>
  </si>
  <si>
    <t>741310201</t>
  </si>
  <si>
    <t>Montáž spínačů jedno nebo dvoupólových polozapuštěných nebo zapuštěných se zapojením vodičů šroubové připojení, pro prostředí normální spínačů, řazení 1-jednopó</t>
  </si>
  <si>
    <t>Montáž spínačů jedno nebo dvoupólových polozapuštěných nebo zapuštěných se zapojením vodičů šroubové připojení, pro prostředí normální spínačů, řazení 1-jednopólových</t>
  </si>
  <si>
    <t>588</t>
  </si>
  <si>
    <t>3414114R</t>
  </si>
  <si>
    <t>Vypínač jednopólový č.1,</t>
  </si>
  <si>
    <t>589</t>
  </si>
  <si>
    <t>3414115R</t>
  </si>
  <si>
    <t>Vypínač schodišťový</t>
  </si>
  <si>
    <t>590</t>
  </si>
  <si>
    <t>3414116R</t>
  </si>
  <si>
    <t>Vypínač seriový</t>
  </si>
  <si>
    <t>591</t>
  </si>
  <si>
    <t>3414117R</t>
  </si>
  <si>
    <t>Vypínač kžížový</t>
  </si>
  <si>
    <t>592</t>
  </si>
  <si>
    <t>3414118R</t>
  </si>
  <si>
    <t>Vypínač schodišťový dvojitý</t>
  </si>
  <si>
    <t>593</t>
  </si>
  <si>
    <t>741311004</t>
  </si>
  <si>
    <t>Montáž spínačů speciálních se zapojením vodičů čidla pohybu nástěnného</t>
  </si>
  <si>
    <t>594</t>
  </si>
  <si>
    <t>3414119R</t>
  </si>
  <si>
    <t>Pohybové čidlo</t>
  </si>
  <si>
    <t>595</t>
  </si>
  <si>
    <t>741313043</t>
  </si>
  <si>
    <t>Montáž zásuvek domovních se zapojením vodičů šroubové připojení polozapuštěných nebo zapuštěných 10/16 A, provedení 2x (2P + PE) dvojnásobná</t>
  </si>
  <si>
    <t>596</t>
  </si>
  <si>
    <t>3414120R</t>
  </si>
  <si>
    <t>Zásuvka IP20,16A,230V, dvojzásuvka</t>
  </si>
  <si>
    <t>597</t>
  </si>
  <si>
    <t>741313041</t>
  </si>
  <si>
    <t>Montáž zásuvek domovních se zapojením vodičů šroubové připojení polozapuštěných nebo zapuštěných 10/16 A, provedení 2P + PE</t>
  </si>
  <si>
    <t>598</t>
  </si>
  <si>
    <t>3414121R</t>
  </si>
  <si>
    <t>Zásuvka IP20,16A,230V, jednoduchá</t>
  </si>
  <si>
    <t>599</t>
  </si>
  <si>
    <t>741313253</t>
  </si>
  <si>
    <t>Montáž zásuvek průmyslových se zapojením vodičů nástěnných, provedení IP 44 3P+N+PE 63 A</t>
  </si>
  <si>
    <t>600</t>
  </si>
  <si>
    <t>3414122R</t>
  </si>
  <si>
    <t>Zásuvka 3f IP44</t>
  </si>
  <si>
    <t>601</t>
  </si>
  <si>
    <t>74131342R</t>
  </si>
  <si>
    <t>Montáž zásuvkového boxu nástěnného se zapojením vodičů</t>
  </si>
  <si>
    <t>602</t>
  </si>
  <si>
    <t>3414123R</t>
  </si>
  <si>
    <t>Zásuvkový box - 4x zás230V, 2x zás 400v</t>
  </si>
  <si>
    <t>603</t>
  </si>
  <si>
    <t>74139000R</t>
  </si>
  <si>
    <t>Montáž svítidel přisazených, závěsných, vestavných</t>
  </si>
  <si>
    <t>604</t>
  </si>
  <si>
    <t>3414124R</t>
  </si>
  <si>
    <t>DWL LED 15W, 1611lm, 4000K, CRI80, IP44, IK05</t>
  </si>
  <si>
    <t>605</t>
  </si>
  <si>
    <t>3414125R</t>
  </si>
  <si>
    <t>DWL LED 24W, 2757lm, 4000K, CRI80, IP44, IK05</t>
  </si>
  <si>
    <t>606</t>
  </si>
  <si>
    <t>3414126R</t>
  </si>
  <si>
    <t>Přisazené LED 443x443mm, 100W, 13300lm, 4000K, CRI80, IP66</t>
  </si>
  <si>
    <t>607</t>
  </si>
  <si>
    <t>3414127R</t>
  </si>
  <si>
    <t>Vestavné/přisazené LED, SY/ASY/CON, 13,5W, 1500lm, 4000K, CRI90, IP20, IK05, gt;70.000 (L80B20)</t>
  </si>
  <si>
    <t>Vestavné/přisazené LED, SY/ASY/CON, 13,5W, 1500lm, 4000K, CRI90, IP20, IK05,  gt;70.000 (L80B20)</t>
  </si>
  <si>
    <t>608</t>
  </si>
  <si>
    <t>3414128R</t>
  </si>
  <si>
    <t>Vestavné/přisazené LED, SY/ASY/CON, 13,5W, 1500lm, 4000K, CRI90, IP40, IK05, gt;70.000 (L80B20)</t>
  </si>
  <si>
    <t>Vestavné/přisazené LED, SY/ASY/CON, 13,5W, 1500lm, 4000K, CRI90, IP40, IK05,  gt;70.000 (L80B20)</t>
  </si>
  <si>
    <t>609</t>
  </si>
  <si>
    <t>3414129R</t>
  </si>
  <si>
    <t>průmyslové LED svítidlo plastové 671x170x90 mm, 5500/5000/4500/3500 lm, 41/36/32/25 W, CRI80, 4000 K, IP65, IK05, gt;60 000 h (L80B20)</t>
  </si>
  <si>
    <t>průmyslové LED svítidlo plastové 671x170x90 mm, 5500/5000/4500/3500 lm, 41/36/32/25 W, CRI80, 4000 K, IP65, IK05,  gt;60 000 h (L80B20)</t>
  </si>
  <si>
    <t>610</t>
  </si>
  <si>
    <t>611</t>
  </si>
  <si>
    <t>3414130R</t>
  </si>
  <si>
    <t>LED svítidlo přisazené 300x1200 mm, RTI optika UGR19, 5000 lm, 50 W, CRI90, 4000 K, IP20, IK05, gt;80.000 (L80B20)</t>
  </si>
  <si>
    <t>LED svítidlo přisazené 300x1200 mm, RTI optika UGR19, 5000 lm, 50 W, CRI90, 4000 K, IP20, IK05,  gt;80.000 (L80B20)</t>
  </si>
  <si>
    <t>612</t>
  </si>
  <si>
    <t>3414131R</t>
  </si>
  <si>
    <t>LED svítidlo přisazené 300x1200 mm, RTI optika UGR19, 3400 lm, 23 W, CRI90, 4000 K, IP20, IK05, gt;80.000 (L80B20)</t>
  </si>
  <si>
    <t>LED svítidlo přisazené 300x1200 mm, RTI optika UGR19, 3400 lm, 23 W, CRI90, 4000 K, IP20, IK05,  gt;80.000 (L80B20)</t>
  </si>
  <si>
    <t>613</t>
  </si>
  <si>
    <t>3414132R</t>
  </si>
  <si>
    <t>LED PANEL UGR19 36W, 3600 lm, 600X600, 4000 K, IP20, IK05, gt;30.000 (L80B20)</t>
  </si>
  <si>
    <t>LED PANEL UGR19 36W, 3600 lm, 600X600, 4000 K, IP20, IK05,  gt;30.000 (L80B20)</t>
  </si>
  <si>
    <t>614</t>
  </si>
  <si>
    <t>3414133R</t>
  </si>
  <si>
    <t>průmyslové LED svítidlo hliník 1221x108x90 mm, 4400/3800/3200/2600 lm, 36/31/26/21 W, CRI80, 4000 K, IP66, IK09, gt;60 000 h (L80B20)</t>
  </si>
  <si>
    <t>průmyslové LED svítidlo hliník 1221x108x90 mm, 4400/3800/3200/2600 lm, 36/31/26/21 W, CRI80, 4000 K, IP66, IK09,  gt;60 000 h (L80B20)</t>
  </si>
  <si>
    <t>615</t>
  </si>
  <si>
    <t>3414134R</t>
  </si>
  <si>
    <t>průmyslové LED svítidlo hliník 1565x108x90 mm, 9900 lm, 74 W, CRI80, 4000 K, IP66, IK09, gt;60 000 h (L80B20)</t>
  </si>
  <si>
    <t>průmyslové LED svítidlo hliník 1565x108x90 mm, 9900 lm, 74 W, CRI80, 4000 K, IP66, IK09,  gt;60 000 h (L80B20)</t>
  </si>
  <si>
    <t>616</t>
  </si>
  <si>
    <t>Nouzové svítidlo SE, 500 LH/H, AT, baterie 10L, optika RTI, IP65, IK08, -10°C/+40°c</t>
  </si>
  <si>
    <t>Nouzové svítidlo SE, 500 LH/H, AT,  baterie 10L, optika RTI, IP65, IK08, -10°C/+40°c</t>
  </si>
  <si>
    <t>617</t>
  </si>
  <si>
    <t>3414136R</t>
  </si>
  <si>
    <t>Nouzové svítidlo SE, 1400 LH/H, AT, baterie 10L, optika RTI, IP65, IK08, -10°C/+40°c</t>
  </si>
  <si>
    <t>Nouzové svítidlo SE, 1400 LH/H, AT,  baterie 10L, optika RTI, IP65, IK08, -10°C/+40°c</t>
  </si>
  <si>
    <t>618</t>
  </si>
  <si>
    <t>3414137R</t>
  </si>
  <si>
    <t>Nouzové svítidlo SE/SA, 250 LH/H, AT, baterie 10L, optika ANTIPANICKÁ, IP41, IK07 -10°C/+40°c</t>
  </si>
  <si>
    <t>Nouzové svítidlo SE/SA, 250 LH/H, AT,  baterie 10L, optika ANTIPANICKÁ, IP41, IK07 -10°C/+40°c</t>
  </si>
  <si>
    <t>619</t>
  </si>
  <si>
    <t>3414138R</t>
  </si>
  <si>
    <t>Nouzové svítidlo SE/SA, 250 LH/H, AT, baterie 10L, optika CORRIDOR, IP41, IK07 -10°C/+40°c</t>
  </si>
  <si>
    <t>Nouzové svítidlo SE/SA, 250 LH/H, AT,  baterie 10L, optika CORRIDOR, IP41, IK07 -10°C/+40°c</t>
  </si>
  <si>
    <t>620</t>
  </si>
  <si>
    <t>3414139R</t>
  </si>
  <si>
    <t>Nouzové svítidlo SE/SA, 250 LH/H, AT, baterie 10L, optikaRTI, PIKTOGRAM, IP65, IK08 -10°C/+40°c</t>
  </si>
  <si>
    <t>Nouzové svítidlo SE/SA, 250 LH/H, AT,  baterie 10L, optikaRTI, PIKTOGRAM, IP65, IK08 -10°C/+40°c</t>
  </si>
  <si>
    <t>621</t>
  </si>
  <si>
    <t>3414140R</t>
  </si>
  <si>
    <t>Nouzové svítidlo SE/SA,DZ 20M, baterie 10L, NÁSTĚNNÁ/VLAJKOVÁ, IP40, IK05 -10°C/+40°c</t>
  </si>
  <si>
    <t>Nouzové svítidlo SE/SA,DZ 20M,  baterie 10L, NÁSTĚNNÁ/VLAJKOVÁ, IP40, IK05 -10°C/+40°c</t>
  </si>
  <si>
    <t>622</t>
  </si>
  <si>
    <t>74139010R</t>
  </si>
  <si>
    <t>Rozvaděč RH - vis v.č. 2.407</t>
  </si>
  <si>
    <t>623</t>
  </si>
  <si>
    <t>74139011R</t>
  </si>
  <si>
    <t>Rozvaděč RPZ - vis v.č. 2.408</t>
  </si>
  <si>
    <t>624</t>
  </si>
  <si>
    <t>74139012R</t>
  </si>
  <si>
    <t>Rozvaděč R1NP vis v.č. 2.409</t>
  </si>
  <si>
    <t>625</t>
  </si>
  <si>
    <t>74139013R</t>
  </si>
  <si>
    <t>Rozvaděč R2NP vis v.č. 2.410</t>
  </si>
  <si>
    <t>626</t>
  </si>
  <si>
    <t>74139014R</t>
  </si>
  <si>
    <t>Rozvaděč RVZT vis v.č. 2.411</t>
  </si>
  <si>
    <t>627</t>
  </si>
  <si>
    <t>74139015R</t>
  </si>
  <si>
    <t>Rozvaděč RTOP vis v.č. 2.412</t>
  </si>
  <si>
    <t>628</t>
  </si>
  <si>
    <t>74139016R</t>
  </si>
  <si>
    <t>UPS - RPZ</t>
  </si>
  <si>
    <t>629</t>
  </si>
  <si>
    <t>74139017R</t>
  </si>
  <si>
    <t>UPS - START DG</t>
  </si>
  <si>
    <t>630</t>
  </si>
  <si>
    <t>74139018R</t>
  </si>
  <si>
    <t>Elektroinstalační lišta 20 x 10 pro instalaci na povrchu</t>
  </si>
  <si>
    <t>631</t>
  </si>
  <si>
    <t>74139019R</t>
  </si>
  <si>
    <t>Elektroinstalační trubka EN1232 - vedena podlahou</t>
  </si>
  <si>
    <t>632</t>
  </si>
  <si>
    <t>74139020R</t>
  </si>
  <si>
    <t>Trubky instalační</t>
  </si>
  <si>
    <t>633</t>
  </si>
  <si>
    <t>74139021R</t>
  </si>
  <si>
    <t>Kabelový žlab drátěný</t>
  </si>
  <si>
    <t>634</t>
  </si>
  <si>
    <t>74139022R</t>
  </si>
  <si>
    <t>Parapetní žlab</t>
  </si>
  <si>
    <t>635</t>
  </si>
  <si>
    <t>74139023R</t>
  </si>
  <si>
    <t>Přístrojová krabice</t>
  </si>
  <si>
    <t>636</t>
  </si>
  <si>
    <t>74139024R</t>
  </si>
  <si>
    <t>Požárně odolná trasa</t>
  </si>
  <si>
    <t>637</t>
  </si>
  <si>
    <t>74139025R</t>
  </si>
  <si>
    <t>Hromosvod - LPS III a Uzemnění</t>
  </si>
  <si>
    <t>638</t>
  </si>
  <si>
    <t>74139026R</t>
  </si>
  <si>
    <t>Pomocný materiál</t>
  </si>
  <si>
    <t>639</t>
  </si>
  <si>
    <t>74139027R</t>
  </si>
  <si>
    <t>El.revize</t>
  </si>
  <si>
    <t>640</t>
  </si>
  <si>
    <t>74139028R</t>
  </si>
  <si>
    <t>Přihláška el.energie</t>
  </si>
  <si>
    <t>641</t>
  </si>
  <si>
    <t>74139029R</t>
  </si>
  <si>
    <t>Stavební přípomoce</t>
  </si>
  <si>
    <t>642</t>
  </si>
  <si>
    <t>74139030R</t>
  </si>
  <si>
    <t>DG - vekovní provedení, vč. rozvaděče ATS</t>
  </si>
  <si>
    <t>Specifikace dieselagregátu (DA):  
Dieselagregát s výkonem 205 kVA/ 164 kW STBY;  185 kVA/ 148 kW PRIME dle ISO 8528  
Rok výroby ne starší než 2023  
Napětí generátoru 400 V  
Emisní norma min. EU Stage IIA  
Minimální mechanický výkon motoru při trvalém zatížení (PRIME) – 160 kWm  
Šestiválcový motor s přímým vstřikováním paliva, minimální objem 7 l  
Elektronická regulace G3 dle ISO 8528  
Digitální ovládací panel ComAp s komunikací ModBus, krytí IP 55  
Zdvojené startovací baterie + 5A bateriová nabíječka + odpojovač baterií  
Generátor buzený permanentními magnety (PMG)  
Krytí generátoru IP 23  
Teplotní třída generátoru - 125°C  
Třída izolace generátoru - H  
Výstupní jistič motorgenerátoru 4P 400A  
Trezorová (antivandal) protihluková kapotáž  
Palivová nádrž o objemu min. 400 l na min. 10 hod. provozu při 100 % zatížení  
Certifikace, protokoly a závěrečné testování:  
DA bude dodán vč. Factory test reportů motoru i generátoru (175 kW / 400V)  
Záskokový rozvaděč ATS:  
Záskokový rozvaděč ATS bude dimenzován v kategorii AC3  
Rozvaděč bude vybaven dvěma silovými stykači 400 A s elektrickou a mechanickou blokádou  
Digitální řídící jednotka záskoku ComAp</t>
  </si>
  <si>
    <t>643</t>
  </si>
  <si>
    <t>998741103</t>
  </si>
  <si>
    <t>Přesun hmot pro silnoproud stanovený z hmotnosti přesunovaného materiálu vodorovná dopravní vzdálenost do 50 m v objektech výšky přes 12 do 24 m</t>
  </si>
  <si>
    <t>741a</t>
  </si>
  <si>
    <t>Elektroinstalace - fotovoltaika</t>
  </si>
  <si>
    <t>644</t>
  </si>
  <si>
    <t>645</t>
  </si>
  <si>
    <t>34141027</t>
  </si>
  <si>
    <t>vodič propojovací flexibilní jádro Cu lanované izolace PVC 450/750V (H07V-K) 1x6mm2</t>
  </si>
  <si>
    <t>H07V-K CYA, průměr vodiče 5,3mm</t>
  </si>
  <si>
    <t>646</t>
  </si>
  <si>
    <t>34141029</t>
  </si>
  <si>
    <t>vodič propojovací flexibilní jádro Cu lanované izolace PVC 450/750V (H07V-K) 1x16mm2</t>
  </si>
  <si>
    <t>H07V-K CYA, průměr vodiče 8,1mm</t>
  </si>
  <si>
    <t>647</t>
  </si>
  <si>
    <t>741120124</t>
  </si>
  <si>
    <t>Montáž fotovoltaických kabelů bez ukončení, uložených v trubkách nebo lištách, průměru přes 4 do 6 mm</t>
  </si>
  <si>
    <t>648</t>
  </si>
  <si>
    <t>34111851</t>
  </si>
  <si>
    <t>kabel fotovoltaický černý nebo červený průměr 6mm</t>
  </si>
  <si>
    <t>649</t>
  </si>
  <si>
    <t>741122122</t>
  </si>
  <si>
    <t>Montáž kabelů měděných bez ukončení uložených v trubkách zatažených plných kulatých nebo bezhalogenových (např. CYKY) počtu a průřezu žil 3x1,5 až 6 mm2</t>
  </si>
  <si>
    <t>650</t>
  </si>
  <si>
    <t>CYKY, průměr kabelu 8,6mm</t>
  </si>
  <si>
    <t>651</t>
  </si>
  <si>
    <t>CYKY, průměr kabelu 9,5mm</t>
  </si>
  <si>
    <t>652</t>
  </si>
  <si>
    <t>74112213R</t>
  </si>
  <si>
    <t>Montáž kabelů měděných bez ukončení uložených v trubkách zatažených plných kulatých nebo bezhalogenových (např. CYKY) počtu a průřezu žil 4x70 mm2</t>
  </si>
  <si>
    <t>653</t>
  </si>
  <si>
    <t>3411162R</t>
  </si>
  <si>
    <t>kabel silový jádro Cu izolace PVC plášť PVC 0,6/1kV (1-CYKY) 4x70mm2</t>
  </si>
  <si>
    <t>654</t>
  </si>
  <si>
    <t>741122143</t>
  </si>
  <si>
    <t>Montáž kabelů měděných bez ukončení uložených v trubkách zatažených plných kulatých nebo bezhalogenových (např. CYKY) počtu a průřezu žil 5x4 až 6 mm2</t>
  </si>
  <si>
    <t>655</t>
  </si>
  <si>
    <t>CYKY, průměr kabelu 15,1mm</t>
  </si>
  <si>
    <t>656</t>
  </si>
  <si>
    <t>741122146</t>
  </si>
  <si>
    <t>Montáž kabelů měděných bez ukončení uložených v trubkách zatažených plných kulatých nebo bezhalogenových (např. CYKY) počtu a průřezu žil 7x1,5 až 2,5 mm2</t>
  </si>
  <si>
    <t>657</t>
  </si>
  <si>
    <t>3411111R</t>
  </si>
  <si>
    <t>kabel instalační jádro Cu plné izolace PVC plášť PVC 450/750V (CMSM) 7x2,5mm2</t>
  </si>
  <si>
    <t>658</t>
  </si>
  <si>
    <t>74112800R</t>
  </si>
  <si>
    <t>Ostatní práce při montáži vodičů a kabelů úpravy vodičů a kabelů označování popisným štítkem</t>
  </si>
  <si>
    <t>659</t>
  </si>
  <si>
    <t>741130420</t>
  </si>
  <si>
    <t>Montáž fotovoltaických kabelů nalisování konektoru na fotovoltaický kabel</t>
  </si>
  <si>
    <t>660</t>
  </si>
  <si>
    <t>341118R1</t>
  </si>
  <si>
    <t>konektor kabelový minus pro fotovoltaiku</t>
  </si>
  <si>
    <t>661</t>
  </si>
  <si>
    <t>341118R2</t>
  </si>
  <si>
    <t>konektor kabelový plus pro fotovoltaiku</t>
  </si>
  <si>
    <t>662</t>
  </si>
  <si>
    <t>741210003</t>
  </si>
  <si>
    <t>Montáž rozvodnic oceloplechových nebo plastových bez zapojení vodičů běžných, hmotnosti do 100 kg</t>
  </si>
  <si>
    <t>663</t>
  </si>
  <si>
    <t>3571103R</t>
  </si>
  <si>
    <t>rozvodnice nástěnná, průhledné dveře, IP41, 36 modulárních jednotek (12x3), vč. N/pE</t>
  </si>
  <si>
    <t>664</t>
  </si>
  <si>
    <t>741240022</t>
  </si>
  <si>
    <t>Montáž ostatního příslušenství rozvoden tabulek výstražných a označovacích pro přístroje lepením</t>
  </si>
  <si>
    <t>665</t>
  </si>
  <si>
    <t>35442239</t>
  </si>
  <si>
    <t>bezpečnostní tabulka plast (A4)</t>
  </si>
  <si>
    <t>Pozor zpětný proud</t>
  </si>
  <si>
    <t>666</t>
  </si>
  <si>
    <t>741312501</t>
  </si>
  <si>
    <t>Montáž odpínačů bez zapojení vodičů výkonových pojistkových do 500 V do 160 A</t>
  </si>
  <si>
    <t>667</t>
  </si>
  <si>
    <t>358255R1</t>
  </si>
  <si>
    <t>pojistný odpínač pro válcové vložky 10/2 1000V DC</t>
  </si>
  <si>
    <t>668</t>
  </si>
  <si>
    <t>358255R2</t>
  </si>
  <si>
    <t>pojistný odpínač pro válcové vložky 10/3 AC</t>
  </si>
  <si>
    <t>669</t>
  </si>
  <si>
    <t>74132004R</t>
  </si>
  <si>
    <t>Montáž pojistkových vložek válcových 1000V DC</t>
  </si>
  <si>
    <t>670</t>
  </si>
  <si>
    <t>345234R1</t>
  </si>
  <si>
    <t>vložka pojistková válcová 20A gG</t>
  </si>
  <si>
    <t>671</t>
  </si>
  <si>
    <t>345234R2</t>
  </si>
  <si>
    <t>vložka pojistková válcová 10A gG</t>
  </si>
  <si>
    <t>672</t>
  </si>
  <si>
    <t>741320105</t>
  </si>
  <si>
    <t>Montáž jističů se zapojením vodičů jednopólových nn do 25 A ve skříni</t>
  </si>
  <si>
    <t>673</t>
  </si>
  <si>
    <t>35822107</t>
  </si>
  <si>
    <t>jistič 1-pólový 6 A vypínací charakteristika B vypínací schopnost 10 kA</t>
  </si>
  <si>
    <t>674</t>
  </si>
  <si>
    <t>741320165</t>
  </si>
  <si>
    <t>Montáž jističů se zapojením vodičů třípólových nn do 25 A ve skříni</t>
  </si>
  <si>
    <t>675</t>
  </si>
  <si>
    <t>35822401</t>
  </si>
  <si>
    <t>jistič 3-pólový 16 A vypínací charakteristika B vypínací schopnost 10 kA</t>
  </si>
  <si>
    <t>676</t>
  </si>
  <si>
    <t>35822154</t>
  </si>
  <si>
    <t>jistič 3-pólový 6 A vypínací charakteristika B vypínací schopnost 10 kA</t>
  </si>
  <si>
    <t>677</t>
  </si>
  <si>
    <t>741320175</t>
  </si>
  <si>
    <t>Montáž jističů se zapojením vodičů třípólových nn do 63 A ve skříni</t>
  </si>
  <si>
    <t>678</t>
  </si>
  <si>
    <t>35822404</t>
  </si>
  <si>
    <t>jistič 3-pólový 32 A vypínací charakteristika B vypínací schopnost 10 kA</t>
  </si>
  <si>
    <t>679</t>
  </si>
  <si>
    <t>741320195</t>
  </si>
  <si>
    <t>Montáž jističů se zapojením vodičů třípólových nn do 160 A ve skříni</t>
  </si>
  <si>
    <t>680</t>
  </si>
  <si>
    <t>3582259R</t>
  </si>
  <si>
    <t>jistič 3-pólový 160 A vypínaví charakteristika B vypínací schopnost 10 kA</t>
  </si>
  <si>
    <t>681</t>
  </si>
  <si>
    <t>741322011</t>
  </si>
  <si>
    <t>Montáž přepěťových ochran nn se zapojením vodičů svodiče bleskových proudů – typ 1 třípólových, pro impulsní proud do 35 kA</t>
  </si>
  <si>
    <t>682</t>
  </si>
  <si>
    <t>3588952R</t>
  </si>
  <si>
    <t>svodič přepětí, vhodné pro 3-fázový systém TN-C, 12,5kA(10/350), dálková signalizace poruchy</t>
  </si>
  <si>
    <t>683</t>
  </si>
  <si>
    <t>74132214R</t>
  </si>
  <si>
    <t>Montáž přepěťové ochrany vč. svodiče přepětí</t>
  </si>
  <si>
    <t>684</t>
  </si>
  <si>
    <t>3582555R</t>
  </si>
  <si>
    <t>ochrana přepěťová pro instalaci ve stejnosměrných obvodech fotovoltaických systémů, ochrana napájecího vedení DC - SPD typ I+II - přepěťová ochrana pro DC, max.</t>
  </si>
  <si>
    <t>ochrana přepěťová pro instalaci ve stejnosměrných obvodech fotovoltaických systémů, ochrana napájecího vedení DC - SPD typ I+II - přepěťová ochrana pro DC, max. napětí 1000Vdc, svodič přepětí 12,5kA (</t>
  </si>
  <si>
    <t>685</t>
  </si>
  <si>
    <t>741330011</t>
  </si>
  <si>
    <t>Montáž stykačů nn se zapojením vodičů stejnosměrných vestavných dvou nebo třípólových do 40 A</t>
  </si>
  <si>
    <t>686</t>
  </si>
  <si>
    <t>358211R1</t>
  </si>
  <si>
    <t>stykač 3 x 25A</t>
  </si>
  <si>
    <t>687</t>
  </si>
  <si>
    <t>741330014</t>
  </si>
  <si>
    <t>Montáž stykačů nn se zapojením vodičů stejnosměrných vestavných dvou nebo třípólových do 160 A</t>
  </si>
  <si>
    <t>688</t>
  </si>
  <si>
    <t>358213R2</t>
  </si>
  <si>
    <t>stykač 3 x 125A</t>
  </si>
  <si>
    <t>689</t>
  </si>
  <si>
    <t>741330651</t>
  </si>
  <si>
    <t>Montáž relé pomocných se zapojením vodičů vestavných střídavých</t>
  </si>
  <si>
    <t>690</t>
  </si>
  <si>
    <t>3582600R</t>
  </si>
  <si>
    <t>relé instalační 1x přepínací kontakt, 16A, cívka 230V AC</t>
  </si>
  <si>
    <t>691</t>
  </si>
  <si>
    <t>741330821</t>
  </si>
  <si>
    <t>Montáž relé doplňkových prvků regulátoru</t>
  </si>
  <si>
    <t>692</t>
  </si>
  <si>
    <t>3414100R</t>
  </si>
  <si>
    <t>Polovodičové SSR relé (600VAC, 20A, zátěž max.4600W)</t>
  </si>
  <si>
    <t>693</t>
  </si>
  <si>
    <t>741350202</t>
  </si>
  <si>
    <t>Montáž měřicích transformátorů se zapojením vodičů proudových, nn s připojovacími praporci</t>
  </si>
  <si>
    <t>694</t>
  </si>
  <si>
    <t>35671117</t>
  </si>
  <si>
    <t>transformátor proudový 100A pro hybridní měnič fotovoltaické elektrárny</t>
  </si>
  <si>
    <t>695</t>
  </si>
  <si>
    <t>741711011</t>
  </si>
  <si>
    <t>Montáž nosné konstrukce fotovoltaických panelů umístěné na ploché střeše</t>
  </si>
  <si>
    <t>696</t>
  </si>
  <si>
    <t>4241240R</t>
  </si>
  <si>
    <t>konstrukce pod panely</t>
  </si>
  <si>
    <t>Kompletní provedení dodávky:  
roznášecí lišta 6,1m, spojka roznášecích lišt, Al úhelníky, šroub M8x20 (DIN912, A2), matice M8 (A2) s klipem, držák kabelů, střední příchytka panelů, krajní příchytka panelů, zavětrování, šroub M8x16 (DIN912, A2), podložka 8,4x30x1,5mm.</t>
  </si>
  <si>
    <t>697</t>
  </si>
  <si>
    <t>741721211</t>
  </si>
  <si>
    <t>Montáž fotovoltaických panelů výkonu přes 300 Wp, umístěných na ploché střeše krystalických</t>
  </si>
  <si>
    <t>698</t>
  </si>
  <si>
    <t>3500101R</t>
  </si>
  <si>
    <t>panel fotovoltaický monokrystalický 450Wp rozměr 2094×1038×35mm</t>
  </si>
  <si>
    <t>699</t>
  </si>
  <si>
    <t>74173007R</t>
  </si>
  <si>
    <t>Montáž síťové ochrany</t>
  </si>
  <si>
    <t>700</t>
  </si>
  <si>
    <t>3411185R</t>
  </si>
  <si>
    <t>ochrana napěťová a frekvenční U/F 3-stupňová</t>
  </si>
  <si>
    <t>701</t>
  </si>
  <si>
    <t>741732002</t>
  </si>
  <si>
    <t>Montáž stejnosměrného měniče napětí DC/DC fotovoltaických systémů konvertoru, výstupní výkon přes 120 do 280 W</t>
  </si>
  <si>
    <t>702</t>
  </si>
  <si>
    <t>3567102R</t>
  </si>
  <si>
    <t>invertor, výkon 17,5kW, bez-transformátorový, třífázový, hybridní, standardní rozhraní pro připojení k internetu přes WLAN nebo ethernet a možnost integrace kom</t>
  </si>
  <si>
    <t>invertor, výkon 17,5kW, bez-transformátorový, třífázový, hybridní, standardní rozhraní pro připojení k internetu přes WLAN nebo ethernet a možnost integrace komponent třetích stran</t>
  </si>
  <si>
    <t>703</t>
  </si>
  <si>
    <t>74174001R</t>
  </si>
  <si>
    <t>Montáž regulátoru přebytků pro fotovoltaické systémy</t>
  </si>
  <si>
    <t>704</t>
  </si>
  <si>
    <t>4051103R</t>
  </si>
  <si>
    <t>rregulátor přebytků FVE vč. měření</t>
  </si>
  <si>
    <t>705</t>
  </si>
  <si>
    <t>741751411</t>
  </si>
  <si>
    <t>Montáž akumulátorových baterií pro fotovoltaické systémy příslušenství ochrany baterií (odpojovače)</t>
  </si>
  <si>
    <t>706</t>
  </si>
  <si>
    <t>405610R1</t>
  </si>
  <si>
    <t>řídící jednotka vč. zdroje 24Vdc a bezpečnostního vypínače</t>
  </si>
  <si>
    <t>707</t>
  </si>
  <si>
    <t>405610R2</t>
  </si>
  <si>
    <t>odpojovač max. 120Vdc (60Vdc/modul), max. 12Adc, napájení 24Vdc</t>
  </si>
  <si>
    <t>708</t>
  </si>
  <si>
    <t>741791003</t>
  </si>
  <si>
    <t>Montáž ostatních zařízení a příslušenství fotovoltaických systémů elektroměru třífázového</t>
  </si>
  <si>
    <t>709</t>
  </si>
  <si>
    <t>3588900R</t>
  </si>
  <si>
    <t>3f Elektroměr pro polopřímé měření - cejchovaný</t>
  </si>
  <si>
    <t>710</t>
  </si>
  <si>
    <t>741810002</t>
  </si>
  <si>
    <t>Zkoušky a prohlídky elektrických rozvodů a zařízení celková prohlídka a vyhotovení revizní zprávy pro objem montážních prací přes 100 do 500 tis. Kč</t>
  </si>
  <si>
    <t>741910412</t>
  </si>
  <si>
    <t>Montáž žlabů bez stojiny a výložníků kovových s podpěrkami a příslušenstvím bez víka, šířky do 100 mm</t>
  </si>
  <si>
    <t>741910421</t>
  </si>
  <si>
    <t>Montáž žlabů bez stojiny a výložníků kovových s podpěrkami a příslušenstvím uzavření víkem</t>
  </si>
  <si>
    <t>34575493</t>
  </si>
  <si>
    <t>žlab kabelový pozinkovaný 2m/ks 100X125</t>
  </si>
  <si>
    <t>714</t>
  </si>
  <si>
    <t>751</t>
  </si>
  <si>
    <t>Vzduchotechnika</t>
  </si>
  <si>
    <t>715</t>
  </si>
  <si>
    <t>751510041</t>
  </si>
  <si>
    <t>Vzduchotechnické potrubí z pozinkovaného plechu kruhové, trouba spirálně vinutá bez příruby, průměru do 100 mm</t>
  </si>
  <si>
    <t>716</t>
  </si>
  <si>
    <t>751510042</t>
  </si>
  <si>
    <t>Vzduchotechnické potrubí z pozinkovaného plechu kruhové, trouba spirálně vinutá bez příruby, průměru přes 100 do 200 mm</t>
  </si>
  <si>
    <t>Potrubí kruhové vinuté - pozink. plech - třída těsnosti min. C dle ČSN EN 12237 - včetně montážního materiálu</t>
  </si>
  <si>
    <t>717</t>
  </si>
  <si>
    <t>751510043</t>
  </si>
  <si>
    <t>Vzduchotechnické potrubí z pozinkovaného plechu kruhové, trouba spirálně vinutá bez příruby, průměru přes 200 do 300 mm</t>
  </si>
  <si>
    <t>718</t>
  </si>
  <si>
    <t>751510044</t>
  </si>
  <si>
    <t>Vzduchotechnické potrubí z pozinkovaného plechu kruhové, trouba spirálně vinutá bez příruby, průměru přes 300 do 400 mm</t>
  </si>
  <si>
    <t>719</t>
  </si>
  <si>
    <t>751537147</t>
  </si>
  <si>
    <t>Montáž potrubí ohebného kruhového izolovaného minerální vatou Al hadice (izolace tepelná i hluková), průměru přes 150 do 200 mm</t>
  </si>
  <si>
    <t>720</t>
  </si>
  <si>
    <t>42981958</t>
  </si>
  <si>
    <t>hadice ohebná z Al laminátu vyztužená drátem s tepelnou a zvukovou izolací, délka 10m, D 160mm</t>
  </si>
  <si>
    <t>42981960</t>
  </si>
  <si>
    <t>hadice ohebná z Al laminátu vyztužená drátem s tepelnou a zvukovou izolací, délka 10m, D 203mm</t>
  </si>
  <si>
    <t>723</t>
  </si>
  <si>
    <t>751537148</t>
  </si>
  <si>
    <t>Montáž potrubí ohebného kruhového izolovaného minerální vatou Al hadice (izolace tepelná i hluková), průměru přes 200 do 250 mm</t>
  </si>
  <si>
    <t>42981962</t>
  </si>
  <si>
    <t>hadice ohebná z Al laminátu vyztužená drátem s tepelnou a zvukovou izolací, délka 10m, D 254mm</t>
  </si>
  <si>
    <t>751537150</t>
  </si>
  <si>
    <t>Montáž potrubí ohebného kruhového izolovaného minerální vatou Al hadice (izolace tepelná i hluková), průměru přes 300 do 350 mm</t>
  </si>
  <si>
    <t>42981964</t>
  </si>
  <si>
    <t>hadice ohebná z Al laminátu vyztužená drátem s tepelnou a zvukovou izolací, délka 10m, D 315mm</t>
  </si>
  <si>
    <t>727</t>
  </si>
  <si>
    <t>751537151</t>
  </si>
  <si>
    <t>Montáž potrubí ohebného kruhového izolovaného minerální vatou Al hadice (izolace tepelná i hluková), průměru přes 350 do 400 mm</t>
  </si>
  <si>
    <t>728</t>
  </si>
  <si>
    <t>42981966</t>
  </si>
  <si>
    <t>hadice ohebná z Al laminátu vyztužená drátem s tepelnou a zvukovou izolací, délka 10m, D 406mm</t>
  </si>
  <si>
    <t>729</t>
  </si>
  <si>
    <t>751622111</t>
  </si>
  <si>
    <t>Montáž vytápěcí cirkulační jednotky s elektrickým ohřevem nástěnné s výměnou vzduchu do 7000 m3/h</t>
  </si>
  <si>
    <t>730</t>
  </si>
  <si>
    <t>4295601R</t>
  </si>
  <si>
    <t>Vodní vytápěcí cirkulační podstropní jednotka včetně sekundární žaluzie, AC motor 3x400 V, 2-ot. Provedení idustry. Velikost 1, 2. výkonová řada. Topný výkon 7</t>
  </si>
  <si>
    <t>Vodní vytápěcí cirkulační podstropní jednotka včetně sekundární žaluzie,  AC motor 3x400 V, 2-ot. Provedení idustry. Velikost 1, 2. výkonová řada. Topný výkon 7 kW pro ti=10-16 C, topná voda 60/34 C,</t>
  </si>
  <si>
    <t>731</t>
  </si>
  <si>
    <t>4295602R</t>
  </si>
  <si>
    <t>Vodní vytápěcí cirkulační podstropní jednotka Sahara včetně sekundární žaluzie, AC motor 3x400 V, 2-ot. Provedení idustry. Velikost 1, 1. výkonová řada. Topný</t>
  </si>
  <si>
    <t>Vodní vytápěcí cirkulační podstropní jednotka Sahara včetně sekundární žaluzie,  AC motor 3x400 V, 2-ot. Provedení idustry. Velikost 1, 1. výkonová řada. Topný výkon 5 kW pro ti=10 C, topná voda 60/40</t>
  </si>
  <si>
    <t>4295603R</t>
  </si>
  <si>
    <t>Vodní vytápěcí cirkulační podstropní jednotka Sahara včetně sekundární žaluzie,  AC motor 3x400 V, 2-ot. Provedení idustry. Velikost 1, 1. výkonová řada. Topný výkon 1,5 kW pro ti=10 C, topná voda 60/</t>
  </si>
  <si>
    <t>4295604R</t>
  </si>
  <si>
    <t>Vodní vytápěcí cirkulační podstropní jednotka Sahara včetně nástěnné sekundární žaluzie, AC motor 3x400 V, 2-ot. Provedení idustry. Velikost 1, 1. výkonová řad</t>
  </si>
  <si>
    <t>Vodní vytápěcí cirkulační podstropní jednotka Sahara včetně nástěnné sekundární žaluzie,  AC motor 3x400 V, 2-ot. Provedení idustry. Velikost 1, 1. výkonová řada. Topný výkon 3,0 kW pro ti=10 C, topná</t>
  </si>
  <si>
    <t>1.1</t>
  </si>
  <si>
    <t>Potrubní radiální ventilátor, V = 3400 m3/ při 280 Pa, N ~ 1,5 kW/400 V</t>
  </si>
  <si>
    <t>1.2</t>
  </si>
  <si>
    <t>Uzavírací klapka těsná, V = 3400 m3/h, pro servomotor</t>
  </si>
  <si>
    <t>736</t>
  </si>
  <si>
    <t>1.3</t>
  </si>
  <si>
    <t>Protidešťová žaluzie, V = 1700 m3/h</t>
  </si>
  <si>
    <t>737</t>
  </si>
  <si>
    <t>1.4</t>
  </si>
  <si>
    <t>Anemostat lamelový se skříní, napojení vodorovné, V = 3400 m3/h</t>
  </si>
  <si>
    <t>2.1</t>
  </si>
  <si>
    <t>Potrubní radiální ventilátor, V = 2850 m3/ při 280 Pa, N ~ 0,8 kW/400 V</t>
  </si>
  <si>
    <t>739</t>
  </si>
  <si>
    <t>2.2</t>
  </si>
  <si>
    <t>Uzavírací klapka těsná, V = 2850 m3/h, pro servomotor</t>
  </si>
  <si>
    <t>740</t>
  </si>
  <si>
    <t>2.3</t>
  </si>
  <si>
    <t>Protidešťová žaluzie, V = 2850 m3/h</t>
  </si>
  <si>
    <t>2.4</t>
  </si>
  <si>
    <t>Anemostat lamelový se skříní, napojení vodorovné, V = 2850 m3/h</t>
  </si>
  <si>
    <t>3.1</t>
  </si>
  <si>
    <t>Kompaktní jednotka s deskovým rekuperátorem, svislé provedení, regulovatelný obtok, filtrace přívod F7, odvod M5, vodní ohřívač, elektromotory plynule řiditelné</t>
  </si>
  <si>
    <t>Kompaktní jednotka s deskovým rekuperátorem, svislé provedení, regulovatelný obtok, filtrace přívod F7, odvod M5, vodní ohřívač, elektromotory plynule řiditelné, Vp = 4500 m3/h při 350 Pa, Vo = 4000 m</t>
  </si>
  <si>
    <t>743</t>
  </si>
  <si>
    <t>3.2</t>
  </si>
  <si>
    <t>Axiální ventilátor, V = 1400 m3/h při 200 Pa, N ~ 0,5 kW/400 V</t>
  </si>
  <si>
    <t>744</t>
  </si>
  <si>
    <t>3.3</t>
  </si>
  <si>
    <t>Tkaninové distribuční potrubí, směrované vyústění, V = 3100 m3/h, L = 23 m, vč. Montážního materiálu</t>
  </si>
  <si>
    <t>745</t>
  </si>
  <si>
    <t>3.4</t>
  </si>
  <si>
    <t>Požární klapka, V = 3500 m3/h, signalizace uzavření, ovládání servomotorem</t>
  </si>
  <si>
    <t>746</t>
  </si>
  <si>
    <t>3.5</t>
  </si>
  <si>
    <t>Požární klapka, V = 4000 m3/h, signalizace uzavření, ovládání servomotorem</t>
  </si>
  <si>
    <t>747</t>
  </si>
  <si>
    <t>3.6</t>
  </si>
  <si>
    <t>Samočinná zpětná klapka, V = 1400 m3/h</t>
  </si>
  <si>
    <t>748</t>
  </si>
  <si>
    <t>3.7</t>
  </si>
  <si>
    <t>Tlumič hluku deskový, V = 3400 m3/h pro LPA &lt; 50 dB(A)</t>
  </si>
  <si>
    <t>749</t>
  </si>
  <si>
    <t>3.8</t>
  </si>
  <si>
    <t>Tlumič hluku kruhový, V = 1400 m3/h pro LPA &lt; 50 dB(A)</t>
  </si>
  <si>
    <t>750</t>
  </si>
  <si>
    <t>3.9</t>
  </si>
  <si>
    <t>Tlumič hluku deskový, V = 4000 m3/h pro LPA &lt; 50 dB(A)</t>
  </si>
  <si>
    <t>3.10</t>
  </si>
  <si>
    <t>Vyústka přívodní na kruhové potrubí, V = 200 m3/h, regulace</t>
  </si>
  <si>
    <t>752</t>
  </si>
  <si>
    <t>3.11</t>
  </si>
  <si>
    <t>Vyústka odvodní na kruhové potrubí, V = 220 m3/h, regulace</t>
  </si>
  <si>
    <t>753</t>
  </si>
  <si>
    <t>3.12</t>
  </si>
  <si>
    <t>Tlumič hluku kruhový, V = 70 m3/h pro LPA &lt; 50 dB(A)</t>
  </si>
  <si>
    <t>754</t>
  </si>
  <si>
    <t>3.13</t>
  </si>
  <si>
    <t>Vyústka odvodní do kruhového potrubí, V = 140 m3/h, regulace</t>
  </si>
  <si>
    <t>755</t>
  </si>
  <si>
    <t>3.14</t>
  </si>
  <si>
    <t>Talířový ventil kovový přívodní, V = 50 m3/h</t>
  </si>
  <si>
    <t>756</t>
  </si>
  <si>
    <t>3.15</t>
  </si>
  <si>
    <t>Talířový ventil odvodní kovový V = 70 m3/h</t>
  </si>
  <si>
    <t>757</t>
  </si>
  <si>
    <t>3.16</t>
  </si>
  <si>
    <t>Výfuková hlavice V = 4000 m3/h</t>
  </si>
  <si>
    <t>758</t>
  </si>
  <si>
    <t>4.1</t>
  </si>
  <si>
    <t>Kompaktní jednotka s deskovým rekuperátorem, svislé provedení, regulovatelný obtok, filtrace přívod F7, odvod M5, vodní ohřívač, elektromotory plynule řiditelné, Vp = 4900 m3/h při 320 Pa, Vo = 4900 m</t>
  </si>
  <si>
    <t>759</t>
  </si>
  <si>
    <t>4.2</t>
  </si>
  <si>
    <t>Požární klapka, V = 4900 m3/h, signalizace uzavření, ovládání servomotorem</t>
  </si>
  <si>
    <t>760</t>
  </si>
  <si>
    <t>4.3</t>
  </si>
  <si>
    <t>761</t>
  </si>
  <si>
    <t>4.4</t>
  </si>
  <si>
    <t>Požární klapka, V = 1200 m3/h, signalizace uzavření, ovládání servomotorem</t>
  </si>
  <si>
    <t>762</t>
  </si>
  <si>
    <t>4.5</t>
  </si>
  <si>
    <t>Požární klapka, V = 690 m3/h, signalizace uzavření, ovládání servomotorem</t>
  </si>
  <si>
    <t>763</t>
  </si>
  <si>
    <t>4.6</t>
  </si>
  <si>
    <t>Požární klapka, V = 2320 m3/h, signalizace uzavření, ovládání servomotorem</t>
  </si>
  <si>
    <t>764</t>
  </si>
  <si>
    <t>4.7</t>
  </si>
  <si>
    <t>Požární klapka, V = 600 m3/h, signalizace uzavření, ovládání servomotorem</t>
  </si>
  <si>
    <t>765</t>
  </si>
  <si>
    <t>4.8</t>
  </si>
  <si>
    <t>Požární klapka, V = 580 m3/h, signalizace uzavření, ovládání servomotorem</t>
  </si>
  <si>
    <t>766</t>
  </si>
  <si>
    <t>4.9</t>
  </si>
  <si>
    <t>Požární klapka, V = 2620 m3/h, signalizace uzavření, ovládání servomotorem</t>
  </si>
  <si>
    <t>4.10</t>
  </si>
  <si>
    <t>Požární klapka, V = 900 m3/h, signalizace uzavření, ovládání servomotorem</t>
  </si>
  <si>
    <t>768</t>
  </si>
  <si>
    <t>4.11</t>
  </si>
  <si>
    <t>769</t>
  </si>
  <si>
    <t>4.12</t>
  </si>
  <si>
    <t>Požární klapka, V = 1750 m3/h, signalizace uzavření, ovládání servomotorem</t>
  </si>
  <si>
    <t>770</t>
  </si>
  <si>
    <t>4.13</t>
  </si>
  <si>
    <t>Požární klapka, V = 1300 m3/h, signalizace uzavření, ovládání servomotorem</t>
  </si>
  <si>
    <t>771</t>
  </si>
  <si>
    <t>4.14</t>
  </si>
  <si>
    <t>Regulátor průtoku dvoupolohový (servo), V max= 580 m3/h</t>
  </si>
  <si>
    <t>772</t>
  </si>
  <si>
    <t>4.15</t>
  </si>
  <si>
    <t>Tlumič hluku deskový, V = 4900 m3/h pro LPA &lt; 50 dB(A)</t>
  </si>
  <si>
    <t>773</t>
  </si>
  <si>
    <t>4.16</t>
  </si>
  <si>
    <t>774</t>
  </si>
  <si>
    <t>4.17</t>
  </si>
  <si>
    <t>Vyústka přívodní na kruhové potrubí, V = 225 m3/h, regulace</t>
  </si>
  <si>
    <t>775</t>
  </si>
  <si>
    <t>4.18</t>
  </si>
  <si>
    <t>Anemostat vířivý přívodní se skříní, napojení vodorovné regulační klapka, deska do rastru podhledu, V = 150 m3/h</t>
  </si>
  <si>
    <t>776</t>
  </si>
  <si>
    <t>4.19</t>
  </si>
  <si>
    <t>Vyústka přívodní na kruhové potrubí, V = 150 m3/h, regulace</t>
  </si>
  <si>
    <t>777</t>
  </si>
  <si>
    <t>4.20</t>
  </si>
  <si>
    <t>778</t>
  </si>
  <si>
    <t>4.21</t>
  </si>
  <si>
    <t>Talířový ventil přívodní kovový, V = 80 m3/h</t>
  </si>
  <si>
    <t>779</t>
  </si>
  <si>
    <t>4.22</t>
  </si>
  <si>
    <t>Talířový ventil přívodní kovový, V = 100 m3/h</t>
  </si>
  <si>
    <t>780</t>
  </si>
  <si>
    <t>4.23</t>
  </si>
  <si>
    <t>Talířový ventil přívodní kovový, V = 50 m3/h</t>
  </si>
  <si>
    <t>781</t>
  </si>
  <si>
    <t>4.24</t>
  </si>
  <si>
    <t>Anemostat vířivý přívodní se skříní, napojení vodorovné regulační klapka, deska do rastru podhledu, V = 720 m3/h</t>
  </si>
  <si>
    <t>782</t>
  </si>
  <si>
    <t>4.25</t>
  </si>
  <si>
    <t>Anemostat vířivý přívodní se skříní, napojení vodorovné regulační klapka, deska do rastru podhledu, V = 500 m3/h</t>
  </si>
  <si>
    <t>783</t>
  </si>
  <si>
    <t>4.26</t>
  </si>
  <si>
    <t>Anemostat vířivý přívodní se skříní, napojení vodorovné regulační klapka, deska do rastru podhledu, V = 180 m3/h</t>
  </si>
  <si>
    <t>784</t>
  </si>
  <si>
    <t>4.27</t>
  </si>
  <si>
    <t>Anemostat vířivý přívodní se skříní, napojení vodorovné regulační klapka, deska do rastru podhledu, V = 250 m3/h</t>
  </si>
  <si>
    <t>785</t>
  </si>
  <si>
    <t>4.28</t>
  </si>
  <si>
    <t>Talířový ventil přívodní kovový 20 m3/h</t>
  </si>
  <si>
    <t>Neobsazeno</t>
  </si>
  <si>
    <t>786</t>
  </si>
  <si>
    <t>4.30</t>
  </si>
  <si>
    <t>Vyústka odvodní, V = 225 m3/h, regulace</t>
  </si>
  <si>
    <t>787</t>
  </si>
  <si>
    <t>4.31</t>
  </si>
  <si>
    <t>788</t>
  </si>
  <si>
    <t>4.32</t>
  </si>
  <si>
    <t>Vyústka odvodní na kruhové potrubí, V = 300 m3/h, regulace</t>
  </si>
  <si>
    <t>789</t>
  </si>
  <si>
    <t>4.33</t>
  </si>
  <si>
    <t>Vyústka odvodní na kruhové potrubí, V = 250 m3/h, regulace</t>
  </si>
  <si>
    <t>790</t>
  </si>
  <si>
    <t>4.34</t>
  </si>
  <si>
    <t>Vyústka odvodní na kruhové potrubí, V = 100 m3/h, regulace</t>
  </si>
  <si>
    <t>791</t>
  </si>
  <si>
    <t>4.35</t>
  </si>
  <si>
    <t>Talířový ventil odvodní kovový V = 100 m3/h</t>
  </si>
  <si>
    <t>792</t>
  </si>
  <si>
    <t>4.36</t>
  </si>
  <si>
    <t>Talířový ventil odvodní kovový V = 50 m3/h</t>
  </si>
  <si>
    <t>793</t>
  </si>
  <si>
    <t>4.37</t>
  </si>
  <si>
    <t>Talířový ventil odvodní kovový V = 30 m3/h</t>
  </si>
  <si>
    <t>794</t>
  </si>
  <si>
    <t>4.38</t>
  </si>
  <si>
    <t>Vyústka odvodní, V = 150 m3/h, regulace</t>
  </si>
  <si>
    <t>795</t>
  </si>
  <si>
    <t>4.39</t>
  </si>
  <si>
    <t>Talířový ventil odvodní kovový V = 150 m3/h</t>
  </si>
  <si>
    <t>796</t>
  </si>
  <si>
    <t>4.40</t>
  </si>
  <si>
    <t>Anemostat vířivý odvodní se skříní, napojení vodorovné regulační klapka, deska do rastru podhledu, V = 420 m3/h</t>
  </si>
  <si>
    <t>797</t>
  </si>
  <si>
    <t>4.41</t>
  </si>
  <si>
    <t>Anemostat vířivý odvodní se skříní, napojení vodorovné regulační klapka, deska do rastru podhledu, V = 500 m3/h</t>
  </si>
  <si>
    <t>798</t>
  </si>
  <si>
    <t>4.42</t>
  </si>
  <si>
    <t>Anemostat vířivý odvodní se skříní, napojení vodorovné regulační klapka, deska do rastru podhledu, V = 160 m3/h</t>
  </si>
  <si>
    <t>799</t>
  </si>
  <si>
    <t>4.43</t>
  </si>
  <si>
    <t>Výfuková hlavice V = 4900 m3/h</t>
  </si>
  <si>
    <t>800</t>
  </si>
  <si>
    <t>5.1</t>
  </si>
  <si>
    <t>Kompaktní jednotka s deskovým rekuperátorem, parapetní provedení, regulovatelný obtok, filtrace přívod F7, odvod M5, elektrický ohřívač, elektromotory plynule ř</t>
  </si>
  <si>
    <t>Kompaktní jednotka s deskovým rekuperátorem, parapetní provedení, regulovatelný obtok, filtrace přívod F7, odvod M5, elektrický ohřívač, elektromotory plynule řiditelné, Vp = 1350 m3/h při 300 Pa, Vo</t>
  </si>
  <si>
    <t>801</t>
  </si>
  <si>
    <t>5.2</t>
  </si>
  <si>
    <t>Radiální ventilátor se spirální skříní, V = 900 m3/h při 500 Pa, N ~1,5 kW/400 V</t>
  </si>
  <si>
    <t>802</t>
  </si>
  <si>
    <t>5.3</t>
  </si>
  <si>
    <t>Požární klapka, V = 1350 m3/h, signalizace uzavření, ovládání servomotorem</t>
  </si>
  <si>
    <t>803</t>
  </si>
  <si>
    <t>5.4</t>
  </si>
  <si>
    <t>Požární klapka, V = 1250 m3/h, signalizace uzavření, ovládání servomotorem</t>
  </si>
  <si>
    <t>804</t>
  </si>
  <si>
    <t>5.5</t>
  </si>
  <si>
    <t>Samočinná zpětná klapka, V = 1250 m3/h</t>
  </si>
  <si>
    <t>805</t>
  </si>
  <si>
    <t>5.6</t>
  </si>
  <si>
    <t>Tkaninové distribuční potrubí, směrované vyústění, V = 1250 m3/h, L = 15 m, vč. Montážního materiálu</t>
  </si>
  <si>
    <t>806</t>
  </si>
  <si>
    <t>5.7</t>
  </si>
  <si>
    <t>Požární stěnová mřížka, V = 70 m3/h</t>
  </si>
  <si>
    <t>807</t>
  </si>
  <si>
    <t>5.8</t>
  </si>
  <si>
    <t>Talířový ventil kovový přívodní, V = 70 m3/h</t>
  </si>
  <si>
    <t>808</t>
  </si>
  <si>
    <t>5.9</t>
  </si>
  <si>
    <t>Vyústka odvodní do kruhového potrubí, V = 160 m3/h, regulace</t>
  </si>
  <si>
    <t>809</t>
  </si>
  <si>
    <t>5.10</t>
  </si>
  <si>
    <t>Výfuková hlavice, V = 1250 m3/h</t>
  </si>
  <si>
    <t>810</t>
  </si>
  <si>
    <t>6.1</t>
  </si>
  <si>
    <t>Potrubní diagonální ventilátor, V = 150 m3/h při 180 Pa, N ~ 70 W/230 V</t>
  </si>
  <si>
    <t>811</t>
  </si>
  <si>
    <t>6.2</t>
  </si>
  <si>
    <t>Skříň kapsového filtru do kruhového potrubí + vložka G4</t>
  </si>
  <si>
    <t>812</t>
  </si>
  <si>
    <t>6.3</t>
  </si>
  <si>
    <t>Elektrický ohřívač kruhový, Q = N = 2,1 kW</t>
  </si>
  <si>
    <t>813</t>
  </si>
  <si>
    <t>6.4</t>
  </si>
  <si>
    <t>Protidešťová žaluzie, V = 150 m3/h</t>
  </si>
  <si>
    <t>814</t>
  </si>
  <si>
    <t>6.5</t>
  </si>
  <si>
    <t>Talířový ventil přívodní kovový V = 75 m3/h</t>
  </si>
  <si>
    <t>815</t>
  </si>
  <si>
    <t>7.1</t>
  </si>
  <si>
    <t>Kompaktní jednotka s deskovým rekuperátorem, parapetní provedení, regulovatelný obtok, filtrace přívod M5, odvod M5, vodní ohřívač, elektromotory plynule řidite</t>
  </si>
  <si>
    <t>Kompaktní jednotka s deskovým rekuperátorem, parapetní provedení, regulovatelný obtok, filtrace přívod M5, odvod M5, vodní ohřívač, elektromotory plynule řiditelné, Vp = 5500 m3/h při 280 Pa, Vo = 600</t>
  </si>
  <si>
    <t>816</t>
  </si>
  <si>
    <t>7.2</t>
  </si>
  <si>
    <t>Požární klapka, V = 5500 m3/h, signalizace uzavření, ovládání servomotorem</t>
  </si>
  <si>
    <t>817</t>
  </si>
  <si>
    <t>7.3</t>
  </si>
  <si>
    <t>Požární klapka, V = 6000 m3/h, signalizace uzavření, ovládání servomotorem</t>
  </si>
  <si>
    <t>818</t>
  </si>
  <si>
    <t>7.4</t>
  </si>
  <si>
    <t>Tkaninové distribuční potrubí, směrované vyústění, V = 2750 m3/h, L = 14 m, vč. Montážního materiálu</t>
  </si>
  <si>
    <t>819</t>
  </si>
  <si>
    <t>7.5</t>
  </si>
  <si>
    <t>Vyústka odvodní do kruhového potrubí, V = 500 m3/h, regulace</t>
  </si>
  <si>
    <t>820</t>
  </si>
  <si>
    <t>7.6</t>
  </si>
  <si>
    <t>Výfuková hlavice, V = 6000 m3/h</t>
  </si>
  <si>
    <t>821</t>
  </si>
  <si>
    <t>7.7</t>
  </si>
  <si>
    <t>Protidešťová žaluzie (sestava), V ~ 20 300 m3/h</t>
  </si>
  <si>
    <t>822</t>
  </si>
  <si>
    <t>8.1</t>
  </si>
  <si>
    <t>Kompaktní jednotka s deskovým rekuperátorem, svislé provedení, regulovatelný obtok, filtrace přívod F7, odvod M5, reverzní přímý výpar, elektromotory plynule ři</t>
  </si>
  <si>
    <t>Kompaktní jednotka s deskovým rekuperátorem, svislé provedení, regulovatelný obtok, filtrace přívod F7, odvod M5, reverzní přímý výpar, elektromotory plynule řiditelné, Vp = 4500 m3/h při 350 Pa, Vo =</t>
  </si>
  <si>
    <t>823</t>
  </si>
  <si>
    <t>8.2</t>
  </si>
  <si>
    <t>Elektrický ohřívač do potrubí 4hr., Q = N = 6 kW/400 V</t>
  </si>
  <si>
    <t>824</t>
  </si>
  <si>
    <t>8.3</t>
  </si>
  <si>
    <t>Požární klapka, V = 4500 m3/h, signalizace uzavření, ovládání servomotorem</t>
  </si>
  <si>
    <t>825</t>
  </si>
  <si>
    <t>8.4</t>
  </si>
  <si>
    <t>Požární klapka, V = 4400 m3/h, signalizace uzavření, ovládání servomotorem</t>
  </si>
  <si>
    <t>826</t>
  </si>
  <si>
    <t>8.5</t>
  </si>
  <si>
    <t>Uzavírací klapka, V = 750 m3/h, pro servo</t>
  </si>
  <si>
    <t>827</t>
  </si>
  <si>
    <t>8.6</t>
  </si>
  <si>
    <t>Anemostat vířivý přívodní se skříní, napojení vodorovné regulační klapka, deska do rastru podhledu, V = 75 m3/h</t>
  </si>
  <si>
    <t>828</t>
  </si>
  <si>
    <t>8.7</t>
  </si>
  <si>
    <t>Požární klapka, V = 1000 m3/h, signalizace uzavření, ovládání servomotorem</t>
  </si>
  <si>
    <t>829</t>
  </si>
  <si>
    <t>8.8</t>
  </si>
  <si>
    <t>Regulátor průtoku plynulý, V = 1000 m3/h</t>
  </si>
  <si>
    <t>830</t>
  </si>
  <si>
    <t>8.9</t>
  </si>
  <si>
    <t>831</t>
  </si>
  <si>
    <t>8.10</t>
  </si>
  <si>
    <t>832</t>
  </si>
  <si>
    <t>8.11</t>
  </si>
  <si>
    <t>Regulátor průtoku plynulý, V = 750 m3/h</t>
  </si>
  <si>
    <t>833</t>
  </si>
  <si>
    <t>8.12</t>
  </si>
  <si>
    <t>Regulátor průtoku plynulý, V = 850 m3/h</t>
  </si>
  <si>
    <t>834</t>
  </si>
  <si>
    <t>8.13</t>
  </si>
  <si>
    <t>Regulátor průtoku plynulý, V = 150 m3/h</t>
  </si>
  <si>
    <t>835</t>
  </si>
  <si>
    <t>8.14</t>
  </si>
  <si>
    <t>Regulátor průtoku dvoupolohový, servo, V = 330 m3/h</t>
  </si>
  <si>
    <t>836</t>
  </si>
  <si>
    <t>8.15</t>
  </si>
  <si>
    <t>837</t>
  </si>
  <si>
    <t>8.16</t>
  </si>
  <si>
    <t>Požární klapka, V = 1100 m3/h, signalizace uzavření, ovládání servomotorem</t>
  </si>
  <si>
    <t>838</t>
  </si>
  <si>
    <t>8.17</t>
  </si>
  <si>
    <t>Požární klapka, V = 1150 m3/h, signalizace uzavření, ovládání servomotorem</t>
  </si>
  <si>
    <t>839</t>
  </si>
  <si>
    <t>8.18</t>
  </si>
  <si>
    <t>Anemostat vířivý přívodní se skříní, napojení vodorovné regulační klapka, deska do rastru podhledu, V = 400 m3/h</t>
  </si>
  <si>
    <t>840</t>
  </si>
  <si>
    <t>8.19</t>
  </si>
  <si>
    <t>Přívodní štěrbina se skříní, V = 300 m3/h, L = 3,2 m</t>
  </si>
  <si>
    <t>841</t>
  </si>
  <si>
    <t>8.20</t>
  </si>
  <si>
    <t>Talířový ventil přívodní V = 30 m3/h</t>
  </si>
  <si>
    <t>842</t>
  </si>
  <si>
    <t>8.21</t>
  </si>
  <si>
    <t>Anemostat vířivý přívodní se skříní, napojení vodorovné regulační klapka, deska do rastru podhledu, V = 360 m3/h</t>
  </si>
  <si>
    <t>843</t>
  </si>
  <si>
    <t>8.22</t>
  </si>
  <si>
    <t>Talířový ventil přívodní V = 50 m3/h</t>
  </si>
  <si>
    <t>844</t>
  </si>
  <si>
    <t>8.23</t>
  </si>
  <si>
    <t>Anemostat vířivý přívodní se skříní, napojení vodorovné regulační klapka, deska do rastru podhledu, V = 100 m3/h</t>
  </si>
  <si>
    <t>845</t>
  </si>
  <si>
    <t>8.24</t>
  </si>
  <si>
    <t>Regulátor konstantního průtoku, V = 50 m3/h</t>
  </si>
  <si>
    <t>846</t>
  </si>
  <si>
    <t>8.25</t>
  </si>
  <si>
    <t>Vyústka přívodní na kruhové potrubí, V = 50 m3/h, regulace</t>
  </si>
  <si>
    <t>847</t>
  </si>
  <si>
    <t>8.26</t>
  </si>
  <si>
    <t>848</t>
  </si>
  <si>
    <t>8.27</t>
  </si>
  <si>
    <t>Anemostat vířivý přívodní se skříní, napojení vodorovné regulační klapka, deska do rastru podhledu, V = 375 m3/h</t>
  </si>
  <si>
    <t>849</t>
  </si>
  <si>
    <t>8.28</t>
  </si>
  <si>
    <t>Anemostat vířivý přívodní se skříní, napojení vodorovné, deska do rastru podhledu, V = 150 m3/h</t>
  </si>
  <si>
    <t>850</t>
  </si>
  <si>
    <t>8.29</t>
  </si>
  <si>
    <t>Anemostat vířivý odvodní se skříní, napojení vodorovné, deska do rastru podhledu, V = 150 m3/h</t>
  </si>
  <si>
    <t>851</t>
  </si>
  <si>
    <t>8.30</t>
  </si>
  <si>
    <t>Vyústka odvodní, V = 1000 m3/h, regulace</t>
  </si>
  <si>
    <t>852</t>
  </si>
  <si>
    <t>8.31</t>
  </si>
  <si>
    <t>Vyústka odvodní, V = 425 m3/h, regulace</t>
  </si>
  <si>
    <t>853</t>
  </si>
  <si>
    <t>8.32</t>
  </si>
  <si>
    <t>Regulátor konstantního průtoku, V = 230 m3/h</t>
  </si>
  <si>
    <t>854</t>
  </si>
  <si>
    <t>8.33</t>
  </si>
  <si>
    <t>Regulátor konstantního průtoku, V =300 m3/h</t>
  </si>
  <si>
    <t>855</t>
  </si>
  <si>
    <t>8.34</t>
  </si>
  <si>
    <t>856</t>
  </si>
  <si>
    <t>8.35</t>
  </si>
  <si>
    <t>857</t>
  </si>
  <si>
    <t>8.36</t>
  </si>
  <si>
    <t>Talířový ventil odvodní kovový V = 90 m3/h</t>
  </si>
  <si>
    <t>858</t>
  </si>
  <si>
    <t>8.37</t>
  </si>
  <si>
    <t>859</t>
  </si>
  <si>
    <t>8.38</t>
  </si>
  <si>
    <t>Výfuková hlavice, V = 5000 m3/h</t>
  </si>
  <si>
    <t>860</t>
  </si>
  <si>
    <t>9.1</t>
  </si>
  <si>
    <t>Kompaktní jednotka s deskovým rekuperátorem, podstropní provedení, regulovatelný obtok, filtrace přívod F7, odvod M5, elektrický ohřívač, elektromotory plynule</t>
  </si>
  <si>
    <t>Kompaktní jednotka s deskovým rekuperátorem, podstropní provedení, regulovatelný obtok, filtrace přívod F7, odvod M5, elektrický ohřívač, elektromotory plynule řiditelné, Vp = 850 m3/h při 250 Pa, Vo</t>
  </si>
  <si>
    <t>861</t>
  </si>
  <si>
    <t>9.2</t>
  </si>
  <si>
    <t>Požární klapka, V = 850 m3/h, signalizace uzavření, ovládání servomotorem</t>
  </si>
  <si>
    <t>862</t>
  </si>
  <si>
    <t>9.3</t>
  </si>
  <si>
    <t>Anemostat vířivý přívodní se skříní, napojení vodorovné, deska do rastru podhledu, V = 250 m3/h</t>
  </si>
  <si>
    <t>863</t>
  </si>
  <si>
    <t>9.4</t>
  </si>
  <si>
    <t>864</t>
  </si>
  <si>
    <t>9.5</t>
  </si>
  <si>
    <t>Vyústka odvodní, V = 200 m3/h, regulace</t>
  </si>
  <si>
    <t>865</t>
  </si>
  <si>
    <t>9.6</t>
  </si>
  <si>
    <t>Talířový ventil odvodní kovový, V = 150 m3/h</t>
  </si>
  <si>
    <t>866</t>
  </si>
  <si>
    <t>9.7</t>
  </si>
  <si>
    <t>Talířový ventil odvodní kovový, V = 50 m3/h</t>
  </si>
  <si>
    <t>867</t>
  </si>
  <si>
    <t>9.8</t>
  </si>
  <si>
    <t>Hlavice nasávací, V = 850 m3/h</t>
  </si>
  <si>
    <t>868</t>
  </si>
  <si>
    <t>9.9</t>
  </si>
  <si>
    <t>Hlavice výfuková, V = 850 m3/h</t>
  </si>
  <si>
    <t>869</t>
  </si>
  <si>
    <t>10.1</t>
  </si>
  <si>
    <t>Kompaktní jednotka s deskovým rekuperátorem, podstropní provedení, regulovatelný obtok, filtrace přívod F7, odvod M5, elektrický ohřívač, elektromotory plynule řiditelné, Vp = 600 m3/h při 200 Pa, Vo</t>
  </si>
  <si>
    <t>870</t>
  </si>
  <si>
    <t>10.2</t>
  </si>
  <si>
    <t>Tkaninové distribuční potrubí, směrované vyústění, V = 600 m3/h, L = 3 m, vč. Montážního materiálu</t>
  </si>
  <si>
    <t>871</t>
  </si>
  <si>
    <t>10.3</t>
  </si>
  <si>
    <t>Protidešťová žaluzie, V = 600 m3/h</t>
  </si>
  <si>
    <t>872</t>
  </si>
  <si>
    <t>10.4</t>
  </si>
  <si>
    <t>Tlumič hluku deskový, V = 600 m3/h pro LPA &lt; 50 dB(A)</t>
  </si>
  <si>
    <t>873</t>
  </si>
  <si>
    <t>10.5</t>
  </si>
  <si>
    <t>Tlumič hluku kruhový, V = 600 m3/h pro LPA &lt; 50 dB(A)</t>
  </si>
  <si>
    <t>874</t>
  </si>
  <si>
    <t>11.1</t>
  </si>
  <si>
    <t>Vytápěcí a větrací jednotka, podstropní provedení, čerstvý vzduch rekuperován deskovým výměníkem, kombinace vodního a elektrického ohřívače, V = 750/200 m3/h, N</t>
  </si>
  <si>
    <t>Vytápěcí a větrací jednotka, podstropní provedení, čerstvý vzduch rekuperován deskovým výměníkem, kombinace vodního a elektrického ohřívače, V = 750/200 m3/h, N = 0,2+0,2 kW/230 V, Q = 3,5 + 4 kW, dig</t>
  </si>
  <si>
    <t>875</t>
  </si>
  <si>
    <t>11.2</t>
  </si>
  <si>
    <t>Samočinná zpětná klapka V = 200 m3/h</t>
  </si>
  <si>
    <t>876</t>
  </si>
  <si>
    <t>11.3</t>
  </si>
  <si>
    <t>Protidešťová žaluzie V = 450 m3/h</t>
  </si>
  <si>
    <t>877</t>
  </si>
  <si>
    <t>11.4</t>
  </si>
  <si>
    <t>Vyústka přívodní, V = 350 m3/h</t>
  </si>
  <si>
    <t>878</t>
  </si>
  <si>
    <t>11.5</t>
  </si>
  <si>
    <t>Vyústka odvodní, V = 700 m3/h</t>
  </si>
  <si>
    <t>879</t>
  </si>
  <si>
    <t>11.6</t>
  </si>
  <si>
    <t>Střešní axiální ventilátor s podstavcem a samočinnou klapkou, V ~3000 m3/h, N ~0,5 kW/400 V</t>
  </si>
  <si>
    <t>880</t>
  </si>
  <si>
    <t>11.7</t>
  </si>
  <si>
    <t>Protidešťová žaluzie cca 800x315</t>
  </si>
  <si>
    <t>881</t>
  </si>
  <si>
    <t>11.8</t>
  </si>
  <si>
    <t>Uzavírací klapka, cca 800x315, pro servo</t>
  </si>
  <si>
    <t>882</t>
  </si>
  <si>
    <t>11.9</t>
  </si>
  <si>
    <t>Požární klapka, V = 450 m3/h, signalizace uzavření, ovládání servomotorem</t>
  </si>
  <si>
    <t>883</t>
  </si>
  <si>
    <t>11.10</t>
  </si>
  <si>
    <t>884</t>
  </si>
  <si>
    <t>11.11</t>
  </si>
  <si>
    <t>885</t>
  </si>
  <si>
    <t>12.1</t>
  </si>
  <si>
    <t>Nástěnný radiální ventilátor, V = 200 m3/h, N = 0,05 kW/230 V</t>
  </si>
  <si>
    <t>886</t>
  </si>
  <si>
    <t>12.2</t>
  </si>
  <si>
    <t>Uzavírací klapka, V = 200 m3/h, pro servo</t>
  </si>
  <si>
    <t>887</t>
  </si>
  <si>
    <t>13.1</t>
  </si>
  <si>
    <t>Protidešťová žaluzie, V ~ 6700 m3/h</t>
  </si>
  <si>
    <t>888</t>
  </si>
  <si>
    <t>13.2</t>
  </si>
  <si>
    <t>Uzavírací klapka, V = 6700 m3/h, pro servo</t>
  </si>
  <si>
    <t>889</t>
  </si>
  <si>
    <t>13.3</t>
  </si>
  <si>
    <t>890</t>
  </si>
  <si>
    <t>13.4</t>
  </si>
  <si>
    <t>Tlumič hluku deskový, V = 6700 m3/h pro LPA &lt; 50 dB(A)</t>
  </si>
  <si>
    <t>891</t>
  </si>
  <si>
    <t>13.5</t>
  </si>
  <si>
    <t>892</t>
  </si>
  <si>
    <t>13.6</t>
  </si>
  <si>
    <t>Protidešťová žaluzie, V ~ 2250 m3/h</t>
  </si>
  <si>
    <t>893</t>
  </si>
  <si>
    <t>14.1</t>
  </si>
  <si>
    <t>Axiální stěnový ventilátor, V ~ 1200 m3/h. N ~ 0,03 kW/230 V</t>
  </si>
  <si>
    <t>894</t>
  </si>
  <si>
    <t>14.2</t>
  </si>
  <si>
    <t>Přetlaková klapka, V = 1200 m3/h</t>
  </si>
  <si>
    <t>895</t>
  </si>
  <si>
    <t>15.1</t>
  </si>
  <si>
    <t>Kompaktní jednotka s deskovým rekuperátorem, parapetní provedení, regulovatelný obtok, filtrace přívod M5, odvod G4, elektrická ohřívač, elektromotory plynule ř</t>
  </si>
  <si>
    <t>Kompaktní jednotka s deskovým rekuperátorem, parapetní provedení, regulovatelný obtok, filtrace přívod M5, odvod G4, elektrická ohřívač, elektromotory plynule řiditelné, Vp = 500 m3/h při 250 Pa, Vo =</t>
  </si>
  <si>
    <t>896</t>
  </si>
  <si>
    <t>15.2</t>
  </si>
  <si>
    <t>Vyústka přívodní na kruhové potrubí, V = 230 m3/h, regulace</t>
  </si>
  <si>
    <t>897</t>
  </si>
  <si>
    <t>15.3</t>
  </si>
  <si>
    <t>Vyústka přívodní na kruhové potrubí, V = 270 m3/h, regulace</t>
  </si>
  <si>
    <t>898</t>
  </si>
  <si>
    <t>15.4</t>
  </si>
  <si>
    <t>Vyústka odvodní na kruhové potrubí, V = 230 m3/h, regulace</t>
  </si>
  <si>
    <t>899</t>
  </si>
  <si>
    <t>15.5</t>
  </si>
  <si>
    <t>Vyústka odvodní na kruhové potrubí, V = 270 m3/h, regulace</t>
  </si>
  <si>
    <t>900</t>
  </si>
  <si>
    <t>16.1</t>
  </si>
  <si>
    <t>Potrubní diagonální ventilátor, V = 75 m3/h, N ~0,05 kW/230 V</t>
  </si>
  <si>
    <t>16.2</t>
  </si>
  <si>
    <t>Požární mřížka, V = 75 m3/h</t>
  </si>
  <si>
    <t>7510000R1</t>
  </si>
  <si>
    <t>Ostatní materiál (tlumiče hluku, stěnové mřížky, drobné regulační klapky apod.)</t>
  </si>
  <si>
    <t>SPR</t>
  </si>
  <si>
    <t>7510000R2</t>
  </si>
  <si>
    <t>Čtyřhranné ocel. potrubí sk. I, pozink. plech, třída těsnosti C</t>
  </si>
  <si>
    <t>pPotrubí včetně montážního materiálu (spojovací, těsnící, závěsy apod.)</t>
  </si>
  <si>
    <t>CH1.1</t>
  </si>
  <si>
    <t>Kompresorová kondenzační jednotka s plynulým řízením výkonu, venkovní, Qch nom = 10 kW, chladivo R32, N &lt; 2,9 kW/230 V, SEER &gt; 6,25, automatický restar, chlazen</t>
  </si>
  <si>
    <t>Kompresorová kondenzační jednotka s plynulým řízením výkonu, venkovní, Qch nom = 10 kW, chladivo R32, N &lt; 2,9 kW/230 V, SEER &gt; 6,25, automatický restar, chlazení od -15 °C do 45 °C</t>
  </si>
  <si>
    <t>905</t>
  </si>
  <si>
    <t>CH1.2</t>
  </si>
  <si>
    <t>Nástěnná jednotka, Qch nom = 10 kW, základní kabelový ovladač</t>
  </si>
  <si>
    <t>906</t>
  </si>
  <si>
    <t>CH2.1</t>
  </si>
  <si>
    <t>Kompresorová kondenzační jednotka s plynulým řízením výkonu, venkovní, Qch nom = 2,5 kW, chladivo R32, N &lt; 0,7 kW/230 V, SEER &gt; 6, automatický restart</t>
  </si>
  <si>
    <t>907</t>
  </si>
  <si>
    <t>CH2.2</t>
  </si>
  <si>
    <t>Mezistropní vnitřní jednotka, Qch nom = 2,5 kW, výška &lt; 240 mm, základní kabelový ovladač</t>
  </si>
  <si>
    <t>908</t>
  </si>
  <si>
    <t>CH2.3</t>
  </si>
  <si>
    <t>Anemostat vířivý přívodní se skříní, napojení vodorovné, deska do rastru podhledu, V ~600 m3/h</t>
  </si>
  <si>
    <t>909</t>
  </si>
  <si>
    <t>CH3.6</t>
  </si>
  <si>
    <t>Podhledová mřížka dle rastru podhledu</t>
  </si>
  <si>
    <t>910</t>
  </si>
  <si>
    <t>CH3.1</t>
  </si>
  <si>
    <t>Kompresorová kondenzační jednotka s plynulým řízením výkonu, venkovní, multi split min. 2 vnitřní, Qch nom = 5 kW, chladivo R32, N &lt; 1,4 kW/230 V, SEER &gt; 6,8, a</t>
  </si>
  <si>
    <t>Kompresorová kondenzační jednotka s plynulým řízením výkonu, venkovní, multi split min. 2 vnitřní, Qch nom = 5 kW, chladivo R32, N &lt; 1,4 kW/230 V, SEER &gt; 6,8, automatický restart</t>
  </si>
  <si>
    <t>911</t>
  </si>
  <si>
    <t>CH3.2</t>
  </si>
  <si>
    <t>912</t>
  </si>
  <si>
    <t>CH3.3</t>
  </si>
  <si>
    <t>Mezistropní vnitřní jednotka, Qch nom = 3,5 kW, výška &lt; 240 mm, základní kabelový ovladač</t>
  </si>
  <si>
    <t>913</t>
  </si>
  <si>
    <t>CH3.4</t>
  </si>
  <si>
    <t>914</t>
  </si>
  <si>
    <t>CH3.5</t>
  </si>
  <si>
    <t>Anemostat vířivý přívodní se skříní, napojení vodorovné, deska do rastru podhledu, V ~ 700 m3/h</t>
  </si>
  <si>
    <t>915</t>
  </si>
  <si>
    <t>916</t>
  </si>
  <si>
    <t>CH4.1</t>
  </si>
  <si>
    <t>917</t>
  </si>
  <si>
    <t>CH4.2</t>
  </si>
  <si>
    <t>918</t>
  </si>
  <si>
    <t>CH4.3</t>
  </si>
  <si>
    <t>919</t>
  </si>
  <si>
    <t>CH4.4</t>
  </si>
  <si>
    <t>Anemostat vířivý přívodní se skříní, napojení vodorovné, deska do rastru podhledu, V ~ 250 m3/h</t>
  </si>
  <si>
    <t>920</t>
  </si>
  <si>
    <t>CH4.5</t>
  </si>
  <si>
    <t>Anemostat vířivý přívodní se skříní, napojení vodorovné, deska do rastru podhledu, V ~ 300 m3/h</t>
  </si>
  <si>
    <t>921</t>
  </si>
  <si>
    <t>CH4.6</t>
  </si>
  <si>
    <t>922</t>
  </si>
  <si>
    <t>CH5.1</t>
  </si>
  <si>
    <t>Kompresorová kondenzační jednotka s plynulým řízením výkonu, venkovní, multi split min. 5 vnitřní, Qch nom = 10 kW, chladivo R32, N &lt; 3 kW/230 V, SEER &gt; 6,25, a</t>
  </si>
  <si>
    <t>Kompresorová kondenzační jednotka s plynulým řízením výkonu, venkovní, multi split min. 5 vnitřní, Qch nom = 10 kW, chladivo R32, N &lt; 3 kW/230 V, SEER &gt; 6,25, automatický restart</t>
  </si>
  <si>
    <t>923</t>
  </si>
  <si>
    <t>CH5.2</t>
  </si>
  <si>
    <t>924</t>
  </si>
  <si>
    <t>CH5.3</t>
  </si>
  <si>
    <t>925</t>
  </si>
  <si>
    <t>CH5.4</t>
  </si>
  <si>
    <t>926</t>
  </si>
  <si>
    <t>CH6.1</t>
  </si>
  <si>
    <t>Kompresorová kondenzační jednotka s plynulým řízením výkonu, venkovní, multi split min. 3 vnitřní, Qch nom = 5 kW, chladivo R32, N &lt; 1,4 kW/230 V, SEER &gt; 6,8, a</t>
  </si>
  <si>
    <t>Kompresorová kondenzační jednotka s plynulým řízením výkonu, venkovní, multi split min. 3 vnitřní, Qch nom = 5 kW, chladivo R32, N &lt; 1,4 kW/230 V, SEER &gt; 6,8, automatický restart</t>
  </si>
  <si>
    <t>927</t>
  </si>
  <si>
    <t>CH6.2</t>
  </si>
  <si>
    <t>928</t>
  </si>
  <si>
    <t>CH6.3</t>
  </si>
  <si>
    <t>Anemostat vířivý přívodní se skříní, napojení vodorovné, deska do rastru podhledu, V ~ 350 m3/h</t>
  </si>
  <si>
    <t>929</t>
  </si>
  <si>
    <t>CH6.4</t>
  </si>
  <si>
    <t>930</t>
  </si>
  <si>
    <t>CH7.1</t>
  </si>
  <si>
    <t>Kompresorová kondenzační jednotka s plynulým řízením výkonu, venkovní, Qch nom = 7 kW, Qtop = 8 kW, chladivo R32, N &lt; 2,2 kW/230 V, SEER &gt; 7,2, EER &gt; 3,2, autom</t>
  </si>
  <si>
    <t>Kompresorová kondenzační jednotka s plynulým řízením výkonu, venkovní, Qch nom = 7 kW, Qtop = 8 kW, chladivo R32, N &lt; 2,2 kW/230 V, SEER &gt; 7,2, EER &gt; 3,2, automatický restart</t>
  </si>
  <si>
    <t>931</t>
  </si>
  <si>
    <t>CH7.2</t>
  </si>
  <si>
    <t>DX-kit, přímé řízení M+R</t>
  </si>
  <si>
    <t>932</t>
  </si>
  <si>
    <t>CH8.1</t>
  </si>
  <si>
    <t>933</t>
  </si>
  <si>
    <t>CH8.2</t>
  </si>
  <si>
    <t>Nástěnná jednotka, Qch nom = 2,5 kW, bezdrátový ovladač</t>
  </si>
  <si>
    <t>934</t>
  </si>
  <si>
    <t>CH9.1</t>
  </si>
  <si>
    <t>935</t>
  </si>
  <si>
    <t>CH9.2</t>
  </si>
  <si>
    <t>Nástěnná jednotka, Qch nom = 2,5 kW, základní kabelový ovladač</t>
  </si>
  <si>
    <t>936</t>
  </si>
  <si>
    <t>7510000R3</t>
  </si>
  <si>
    <t>Převodník interního komunikačního protokolu chladících jednotek na Modbus</t>
  </si>
  <si>
    <t>937</t>
  </si>
  <si>
    <t>7510000R4</t>
  </si>
  <si>
    <t>potrubí chladiva včetně tepelné izolace, průměr 6x1 mm (1/4")</t>
  </si>
  <si>
    <t>938</t>
  </si>
  <si>
    <t>7510000R5</t>
  </si>
  <si>
    <t>potrubí chladiva včetně tepelné izolace, průměr 10x1 mm (3/8")</t>
  </si>
  <si>
    <t>939</t>
  </si>
  <si>
    <t>7510000R6</t>
  </si>
  <si>
    <t>potrubí chladiva včetně tepelné izolace, průměr 18x1,5 mm (3")</t>
  </si>
  <si>
    <t>940</t>
  </si>
  <si>
    <t>7510000R7</t>
  </si>
  <si>
    <t>Komunikační kabel</t>
  </si>
  <si>
    <t>941</t>
  </si>
  <si>
    <t>7510000R8</t>
  </si>
  <si>
    <t>Montáž</t>
  </si>
  <si>
    <t>%</t>
  </si>
  <si>
    <t>942</t>
  </si>
  <si>
    <t>7510000R9</t>
  </si>
  <si>
    <t>Doprava</t>
  </si>
  <si>
    <t>943</t>
  </si>
  <si>
    <t>751000R10</t>
  </si>
  <si>
    <t>Kompletace</t>
  </si>
  <si>
    <t>944</t>
  </si>
  <si>
    <t>751000R11</t>
  </si>
  <si>
    <t>Zkoušky, měření, zaškolení</t>
  </si>
  <si>
    <t>945</t>
  </si>
  <si>
    <t>751000R12</t>
  </si>
  <si>
    <t>Požárně izolační certifikovaný systém, EI 30</t>
  </si>
  <si>
    <t>946</t>
  </si>
  <si>
    <t>751000R13</t>
  </si>
  <si>
    <t>Tepelná izolace (minerální plsť 40 mm + Al folie)</t>
  </si>
  <si>
    <t>947</t>
  </si>
  <si>
    <t>751000R14</t>
  </si>
  <si>
    <t>Tepelná izolace (expandovaný kaučuk 12 mm)</t>
  </si>
  <si>
    <t>948</t>
  </si>
  <si>
    <t>751000R15</t>
  </si>
  <si>
    <t>Tepelná izolace (minerální plsť 80 mm + pozink. Plech)</t>
  </si>
  <si>
    <t>949</t>
  </si>
  <si>
    <t>998751102</t>
  </si>
  <si>
    <t>Přesun hmot pro vzduchotechniku stanovený z hmotnosti přesunovaného materiálu vodorovná dopravní vzdálenost do 100 m v objektech výšky přes 12 do 24 m</t>
  </si>
  <si>
    <t>Konstrukce tesařské</t>
  </si>
  <si>
    <t>950</t>
  </si>
  <si>
    <t>762083122</t>
  </si>
  <si>
    <t>Impregnace řeziva máčením proti dřevokaznému hmyzu, houbám a plísním, třída ohrožení 3 a 4 (dřevo v exteriéru)</t>
  </si>
  <si>
    <t>951</t>
  </si>
  <si>
    <t>762123110</t>
  </si>
  <si>
    <t>Montáž konstrukce stěn a příček vázaných z fošen, hranolů, hranolků, průřezové plochy do 100 cm2</t>
  </si>
  <si>
    <t>952</t>
  </si>
  <si>
    <t>60512125</t>
  </si>
  <si>
    <t>hranol stavební řezivo průřezu do 120cm2 do dl 6m</t>
  </si>
  <si>
    <t>953</t>
  </si>
  <si>
    <t>762195000</t>
  </si>
  <si>
    <t>Spojovací prostředky stěn a příček hřebíky, svory, fixační prkna</t>
  </si>
  <si>
    <t>954</t>
  </si>
  <si>
    <t>762951001</t>
  </si>
  <si>
    <t>Montáž terasy podkladního roštu, z profilů dřevěných, osové vzdálenosti podpěr do 300 mm</t>
  </si>
  <si>
    <t>955</t>
  </si>
  <si>
    <t>6119814R</t>
  </si>
  <si>
    <t>podkladní hranol pro WPC terasy WoodPlastic 50x50 mm</t>
  </si>
  <si>
    <t>956</t>
  </si>
  <si>
    <t>762952044</t>
  </si>
  <si>
    <t>Montáž terasy nášlapné vrstvy z prken z dřevoplastu spojovaných skrytými spojkami na podkladní rošt dřevoplastový, šířky do 140 mm</t>
  </si>
  <si>
    <t>957</t>
  </si>
  <si>
    <t>60791110</t>
  </si>
  <si>
    <t>prkno terasové dřevoplastové š 140 mm tl 28mm</t>
  </si>
  <si>
    <t>958</t>
  </si>
  <si>
    <t>762952102</t>
  </si>
  <si>
    <t>Montáž terasy nášlapné vrstvy z prken z dřevoplastu, bez povrchové úpravy, spojovaných čelní kryt délky 140 mm připevněný lepením</t>
  </si>
  <si>
    <t>959</t>
  </si>
  <si>
    <t>998762103</t>
  </si>
  <si>
    <t>Přesun hmot pro konstrukce tesařské stanovený z hmotnosti přesunovaného materiálu vodorovná dopravní vzdálenost do 50 m v objektech výšky přes 12 do 24 m</t>
  </si>
  <si>
    <t>Konstrukce suché výstavby</t>
  </si>
  <si>
    <t>960</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</si>
  <si>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</si>
  <si>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</si>
  <si>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</si>
  <si>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961</t>
  </si>
  <si>
    <t>763135101</t>
  </si>
  <si>
    <t>Montáž sádrokartonového podhledu kazetového demontovatelného, velikosti kazet 600x600 mm včetně zavěšené nosné konstrukce viditelné</t>
  </si>
  <si>
    <t>962</t>
  </si>
  <si>
    <t>59030570</t>
  </si>
  <si>
    <t>podhled kazetový bez děrování viditelný rastr tl 10mm 600x600mm</t>
  </si>
  <si>
    <t>963</t>
  </si>
  <si>
    <t>763411116</t>
  </si>
  <si>
    <t>Sanitární příčky vhodné do mokrého prostředí dělící z kompaktních desek tl. 13 mm</t>
  </si>
  <si>
    <t>provedení a příslušenství viz.Tabulka truhlářských výrobků</t>
  </si>
  <si>
    <t>964</t>
  </si>
  <si>
    <t>763411126</t>
  </si>
  <si>
    <t>Sanitární příčky vhodné do mokrého prostředí dveře vnitřní do sanitárních příček šířky do 800 mm, výšky do 2 000 mm z kompaktních desek včetně nerezového kování</t>
  </si>
  <si>
    <t>Sanitární příčky vhodné do mokrého prostředí dveře vnitřní do sanitárních příček šířky do 800 mm, výšky do 2 000 mm z kompaktních desek včetně nerezového kování tl. 13 mm</t>
  </si>
  <si>
    <t>provedení a příslušenství viz.Tabulka truhlářských výrobků, součást příček T17</t>
  </si>
  <si>
    <t>965</t>
  </si>
  <si>
    <t>998763102</t>
  </si>
  <si>
    <t>Přesun hmot pro dřevostavby stanovený z hmotnosti přesunovaného materiálu vodorovná dopravní vzdálenost do 50 m v objektech výšky přes 12 do 24 m</t>
  </si>
  <si>
    <t>Konstrukce klempířské</t>
  </si>
  <si>
    <t>966</t>
  </si>
  <si>
    <t>764225406</t>
  </si>
  <si>
    <t>Oplechování horních ploch zdí a nadezdívek (atik) z hliníkového plechu celoplošně lepené rš 500 mm</t>
  </si>
  <si>
    <t>popis viz. Tabulka klemp. výrobků</t>
  </si>
  <si>
    <t>967</t>
  </si>
  <si>
    <t>764225407</t>
  </si>
  <si>
    <t>Oplechování horních ploch zdí a nadezdívek (atik) z hliníkového plechu celoplošně lepené rš 670 mm</t>
  </si>
  <si>
    <t>968</t>
  </si>
  <si>
    <t>764225408</t>
  </si>
  <si>
    <t>Oplechování horních ploch zdí a nadezdívek (atik) z hliníkového plechu celoplošně lepené rš 750 mm</t>
  </si>
  <si>
    <t>969</t>
  </si>
  <si>
    <t>764225446</t>
  </si>
  <si>
    <t>Oplechování horních ploch zdí a nadezdívek (atik) z hliníkového plechu Příplatek k cenám za zvýšenou pracnost při provedení rohu nebo koutu přes rš 400 mm</t>
  </si>
  <si>
    <t>970</t>
  </si>
  <si>
    <t>764226440</t>
  </si>
  <si>
    <t>Oplechování parapetů z hliníkového plechu rovných celoplošně lepené, bez rohů rš 100 mm</t>
  </si>
  <si>
    <t>971</t>
  </si>
  <si>
    <t>764226441</t>
  </si>
  <si>
    <t>Oplechování parapetů z hliníkového plechu rovných celoplošně lepené, bez rohů rš 150 mm</t>
  </si>
  <si>
    <t>972</t>
  </si>
  <si>
    <t>764226465</t>
  </si>
  <si>
    <t>Oplechování parapetů z hliníkového plechu rovných celoplošně lepené, bez rohů Příplatek k cenám za zvýšenou pracnost při provedení rohu nebo koutu do rš 400 mm</t>
  </si>
  <si>
    <t>973</t>
  </si>
  <si>
    <t>998764103</t>
  </si>
  <si>
    <t>Přesun hmot pro konstrukce klempířské stanovený z hmotnosti přesunovaného materiálu vodorovná dopravní vzdálenost do 50 m v objektech výšky přes 12 do 24 m</t>
  </si>
  <si>
    <t>Konstrukce truhlářské</t>
  </si>
  <si>
    <t>974</t>
  </si>
  <si>
    <t>766211200</t>
  </si>
  <si>
    <t>Montáž madel schodišťových dřevěných průběžných</t>
  </si>
  <si>
    <t>975</t>
  </si>
  <si>
    <t>05217100</t>
  </si>
  <si>
    <t>madlo bukové D 42mm</t>
  </si>
  <si>
    <t>976</t>
  </si>
  <si>
    <t>28355044</t>
  </si>
  <si>
    <t>držák madla na zeď</t>
  </si>
  <si>
    <t>977</t>
  </si>
  <si>
    <t>766414243</t>
  </si>
  <si>
    <t>Montáž obložení stěn panely obkladovými plochy do 5 m2 z aglomerovaných desek, plochy přes 1,50 m2</t>
  </si>
  <si>
    <t>978</t>
  </si>
  <si>
    <t>606211R0</t>
  </si>
  <si>
    <t>překližka fóliovaná protiskluz tl 21mm</t>
  </si>
  <si>
    <t>979</t>
  </si>
  <si>
    <t>766417211</t>
  </si>
  <si>
    <t>Montáž obložení stěn rošt podkladový</t>
  </si>
  <si>
    <t>980</t>
  </si>
  <si>
    <t>60514114</t>
  </si>
  <si>
    <t>řezivo jehličnaté lať impregnovaná dl 4 m</t>
  </si>
  <si>
    <t>981</t>
  </si>
  <si>
    <t>76662130R</t>
  </si>
  <si>
    <t>Dod+mont sauna, vestavěný kompletizovaný výrobek</t>
  </si>
  <si>
    <t>982</t>
  </si>
  <si>
    <t>766660311</t>
  </si>
  <si>
    <t>Montáž dveřních křídel dřevěných nebo plastových posuvných dveří do pouzdra s jednou kapsou jednokřídlových, průchozí šířky do 800 mm</t>
  </si>
  <si>
    <t>983</t>
  </si>
  <si>
    <t>611620R1</t>
  </si>
  <si>
    <t>dveře jednokřídlé voštinové povrch laminátový plné 800x2100mm</t>
  </si>
  <si>
    <t>popis viz.Tabulka dveří a vrat, vč.kování</t>
  </si>
  <si>
    <t>984</t>
  </si>
  <si>
    <t>76666032R</t>
  </si>
  <si>
    <t>Dod+mont skládací posuvné stěny D41 10,64x3,3m</t>
  </si>
  <si>
    <t>venkovní úprava laminované panely tl.18 mm, povrchová úprava profilů eloxovaný hliník, povrchová úprava kolejnice RAL 9010 bílá, horizontální napojení panelů ve výšce 2800 mm nad podlahou, tl. panelů 110 mm, vzduchová neprůzvučnost Rw 50dB; popis viz.Tabulka dveří a vrat</t>
  </si>
  <si>
    <t>985</t>
  </si>
  <si>
    <t>76666033R</t>
  </si>
  <si>
    <t>Dod+mont kuchyňské linky T11 dl. 2000 / hl. 600 / v. 2100 mm</t>
  </si>
  <si>
    <t>986</t>
  </si>
  <si>
    <t>76666034R</t>
  </si>
  <si>
    <t>Dod+mont kuchyňské linky T12 dl. 6650 / hl. 600 / v. 2100 mm</t>
  </si>
  <si>
    <t>987</t>
  </si>
  <si>
    <t>76666035R</t>
  </si>
  <si>
    <t>Dod+mont kuchyňského ostrůvku T13 dl. 2100 / hl. 600 / v. 900 mm</t>
  </si>
  <si>
    <t>988</t>
  </si>
  <si>
    <t>76666036R</t>
  </si>
  <si>
    <t>Dod+mont polohovatelné stoly pro dispečery OIS T14 dl. 2000 / hl. 1150 / v. 720 mm</t>
  </si>
  <si>
    <t>989</t>
  </si>
  <si>
    <t>76666037R</t>
  </si>
  <si>
    <t>Dod+mont kuchyňské linky T15 dl. 2600 / hl. 600 / v. 2100 mm</t>
  </si>
  <si>
    <t>990</t>
  </si>
  <si>
    <t>766694114</t>
  </si>
  <si>
    <t>Montáž ostatních truhlářských konstrukcí parapetních desek dřevěných nebo plastových šířky do 300 mm, délky přes 2600 do 3600 mm</t>
  </si>
  <si>
    <t>991</t>
  </si>
  <si>
    <t>61144401</t>
  </si>
  <si>
    <t>parapet plastový vnitřní komůrkový tl 20mm š 250mm</t>
  </si>
  <si>
    <t>992</t>
  </si>
  <si>
    <t>61144019</t>
  </si>
  <si>
    <t>koncovka k parapetu plastovému vnitřnímu 1 pár</t>
  </si>
  <si>
    <t>SADA</t>
  </si>
  <si>
    <t>993</t>
  </si>
  <si>
    <t>766694124</t>
  </si>
  <si>
    <t>Montáž ostatních truhlářských konstrukcí parapetních desek dřevěných nebo plastových šířky přes 300 mm, délky přes 2600 do 3600 mm</t>
  </si>
  <si>
    <t>994</t>
  </si>
  <si>
    <t>61144403</t>
  </si>
  <si>
    <t>parapet plastový vnitřní komůrkový tl 20mm š 350mm</t>
  </si>
  <si>
    <t>995</t>
  </si>
  <si>
    <t>996</t>
  </si>
  <si>
    <t>998766103</t>
  </si>
  <si>
    <t>Přesun hmot pro konstrukce truhlářské stanovený z hmotnosti přesunovaného materiálu vodorovná dopravní vzdálenost do 50 m v objektech výšky přes 12 do 24 m</t>
  </si>
  <si>
    <t>76711111R</t>
  </si>
  <si>
    <t>Dod+mont prosvětlovacích otvorů nad dveřmi, zasklení jednosklo čiré</t>
  </si>
  <si>
    <t>provedení viz. Tabulka dveří a vrat, vč.oboustraných parapetů</t>
  </si>
  <si>
    <t>767163101</t>
  </si>
  <si>
    <t>Montáž kompletního kovového zábradlí přímého z dílců v rovině (na rovné ploše) kotveného do zdiva nebo lehčeného betonu</t>
  </si>
  <si>
    <t>999</t>
  </si>
  <si>
    <t>5534228R</t>
  </si>
  <si>
    <t>zábradlí ocelové v.850 mm, svislé profily, kotveno přes patky do zděné atiky</t>
  </si>
  <si>
    <t>1000</t>
  </si>
  <si>
    <t>767163221</t>
  </si>
  <si>
    <t>Montáž kompletního kovového zábradlí přímého z dílců na schodišti kotveného do betonu</t>
  </si>
  <si>
    <t>1001</t>
  </si>
  <si>
    <t>55342285</t>
  </si>
  <si>
    <t>zábradlí s plochým sloupkem, prutovou výplní a horním kotvením</t>
  </si>
  <si>
    <t>1002</t>
  </si>
  <si>
    <t>76724811R</t>
  </si>
  <si>
    <t>Dod+mont osobní výtah 630kg šachta 1650/1950, kabina 1100/1600,2 nástup.stanice</t>
  </si>
  <si>
    <t>1003</t>
  </si>
  <si>
    <t>76724815R</t>
  </si>
  <si>
    <t>Dod+mont žebřík s ochranným košem vč.zábradlí</t>
  </si>
  <si>
    <t>1004</t>
  </si>
  <si>
    <t>76724816R</t>
  </si>
  <si>
    <t>Dod+mont žebřík kovový vč.zábradlí</t>
  </si>
  <si>
    <t>1005</t>
  </si>
  <si>
    <t>76724817R</t>
  </si>
  <si>
    <t>Dod+mont žebřík kovový</t>
  </si>
  <si>
    <t>1006</t>
  </si>
  <si>
    <t>767311310</t>
  </si>
  <si>
    <t>Montáž světlíků sedlových podélných nebo příčných (housenkových) se zasklením, rozpětí 1800 mm</t>
  </si>
  <si>
    <t>1007</t>
  </si>
  <si>
    <t>767312121</t>
  </si>
  <si>
    <t>Montáž světlíků sedlových čel ke světlíkům se zasklením, rozpětí 1800 mm</t>
  </si>
  <si>
    <t>1008</t>
  </si>
  <si>
    <t>562453R1</t>
  </si>
  <si>
    <t>sedlový světlík z Al profilů, izolační trojsklo, dl.19,8 m</t>
  </si>
  <si>
    <t>popis viz. Tabulka oken</t>
  </si>
  <si>
    <t>1009</t>
  </si>
  <si>
    <t>562453R2</t>
  </si>
  <si>
    <t>sedlový světlík z Al profilů, izolační trojsklo, dl.4,5m</t>
  </si>
  <si>
    <t>1010</t>
  </si>
  <si>
    <t>562453R3</t>
  </si>
  <si>
    <t>1011</t>
  </si>
  <si>
    <t>767316310</t>
  </si>
  <si>
    <t>Montáž světlíků bodových do 1 m2</t>
  </si>
  <si>
    <t>1012</t>
  </si>
  <si>
    <t>562453R0</t>
  </si>
  <si>
    <t>světlík bodový, izolační trojsklo, fix, 1,0x1,0m</t>
  </si>
  <si>
    <t>1013</t>
  </si>
  <si>
    <t>562454R1</t>
  </si>
  <si>
    <t>světlík bodový, izolační trojsklo, otvíravé, 1,0x1,0m</t>
  </si>
  <si>
    <t>1014</t>
  </si>
  <si>
    <t>5624535R</t>
  </si>
  <si>
    <t>střešní výlez, manžeta v 150mm 0,9x0,75m</t>
  </si>
  <si>
    <t>popis viz. Tabulka zámeč. výrobků</t>
  </si>
  <si>
    <t>1015</t>
  </si>
  <si>
    <t>767316311</t>
  </si>
  <si>
    <t>Montáž světlíků bodových přes 1 do 1,5 m2</t>
  </si>
  <si>
    <t>1016</t>
  </si>
  <si>
    <t>562454R2</t>
  </si>
  <si>
    <t>světlík bodový, izolační trosjsklo, fix, 1,2x1,2m</t>
  </si>
  <si>
    <t>1017</t>
  </si>
  <si>
    <t>767316316</t>
  </si>
  <si>
    <t>Montáž světlíků bodových přes 3,5 do 4 m2</t>
  </si>
  <si>
    <t>1018</t>
  </si>
  <si>
    <t>562453R5</t>
  </si>
  <si>
    <t>světlík dělený s otvíravou částí, izolační trojsklo, 3,15x1,2m</t>
  </si>
  <si>
    <t>1019</t>
  </si>
  <si>
    <t>767425321</t>
  </si>
  <si>
    <t>Montáž fasádních kazetových obkladů včetně montáže a dodávky roštu nezatepleného kazety kladené vodorovně na jednosměrném svislém roštu, kotveném do zdiva, C-ka</t>
  </si>
  <si>
    <t>Montáž fasádních kazetových obkladů včetně montáže a dodávky roštu nezatepleného kazety kladené vodorovně na jednosměrném svislém roštu, kotveném do zdiva, C-kazety nebo lehčeného betonu šířky kazet přes 400 mm výšky budovy do 6 m</t>
  </si>
  <si>
    <t>1020</t>
  </si>
  <si>
    <t>55324020</t>
  </si>
  <si>
    <t>kazeta fasádní plechová</t>
  </si>
  <si>
    <t>červené plechové opláštění markýzy</t>
  </si>
  <si>
    <t>1021</t>
  </si>
  <si>
    <t>76742621R</t>
  </si>
  <si>
    <t>Dod+mont nápis HZS z polykarbonátu</t>
  </si>
  <si>
    <t>viz. Tabulka zámeč. prvků</t>
  </si>
  <si>
    <t>1022</t>
  </si>
  <si>
    <t>76742622R</t>
  </si>
  <si>
    <t>Dod+mont logo SŽ na fasádě</t>
  </si>
  <si>
    <t>1023</t>
  </si>
  <si>
    <t>76742623R</t>
  </si>
  <si>
    <t>Dod+mont znak HZS SŽ na fasádě, nasvícený z markýzy</t>
  </si>
  <si>
    <t>1024</t>
  </si>
  <si>
    <t>767531111</t>
  </si>
  <si>
    <t>Montáž vstupních čistících zón z rohoží kovových nebo plastových</t>
  </si>
  <si>
    <t>1025</t>
  </si>
  <si>
    <t>69752001</t>
  </si>
  <si>
    <t>rohož vstupní provedení hliník standard 27 mm</t>
  </si>
  <si>
    <t>1026</t>
  </si>
  <si>
    <t>69752100</t>
  </si>
  <si>
    <t>rohož textilní provedení 100% PP, zatavený do měkčeného PVC</t>
  </si>
  <si>
    <t>1027</t>
  </si>
  <si>
    <t>767531121</t>
  </si>
  <si>
    <t>Montáž vstupních čistících zón z rohoží osazení rámu mosazného nebo hliníkového zapuštěného z L profilů</t>
  </si>
  <si>
    <t>1028</t>
  </si>
  <si>
    <t>69752160</t>
  </si>
  <si>
    <t>rám pro zapuštění profil L-30/30 25/25 20/30 15/30-Al</t>
  </si>
  <si>
    <t>1029</t>
  </si>
  <si>
    <t>767541113</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</si>
  <si>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</si>
  <si>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100 do 150 mm</t>
  </si>
  <si>
    <t>1030</t>
  </si>
  <si>
    <t>767541411</t>
  </si>
  <si>
    <t>Montáž podlahových desek pro zdvojené podlahy rozměru 600 x 600 mm</t>
  </si>
  <si>
    <t>1031</t>
  </si>
  <si>
    <t>60721005</t>
  </si>
  <si>
    <t>deska dřevotřísková pro zdvojené podlahy spodní strana Al, horní strana bez povrchu tl 38mm 600x600mm</t>
  </si>
  <si>
    <t>1032</t>
  </si>
  <si>
    <t>767584153</t>
  </si>
  <si>
    <t>Montáž kovových podhledů kazetových, z kazet velikosti 600 x 600 mm, plochy přes 20 m2</t>
  </si>
  <si>
    <t>1033</t>
  </si>
  <si>
    <t>1034</t>
  </si>
  <si>
    <t>767610117</t>
  </si>
  <si>
    <t>Montáž oken jednoduchých z hliníkových nebo ocelových profilů na polyuretanovou pěnu pevných do zdiva, plochy přes 1,5 do 2,5 m2</t>
  </si>
  <si>
    <t>1035</t>
  </si>
  <si>
    <t>55341004</t>
  </si>
  <si>
    <t>okno Al s fixním zasklením dvojsklo přes plochu 1m2 v 1,5-2,5m</t>
  </si>
  <si>
    <t>popis viz.Tabulka oken</t>
  </si>
  <si>
    <t>1036</t>
  </si>
  <si>
    <t>767610118</t>
  </si>
  <si>
    <t>Montáž oken jednoduchých z hliníkových nebo ocelových profilů na polyuretanovou pěnu pevných do zdiva, plochy přes 2,5 m2</t>
  </si>
  <si>
    <t>1037</t>
  </si>
  <si>
    <t>55341005</t>
  </si>
  <si>
    <t>okno Al s fixním zasklením trojsklo přes plochu 1m2 v 1,5-2,5m</t>
  </si>
  <si>
    <t>popis viz. Tabulka dveří a vrat, viz.Tabulka oken</t>
  </si>
  <si>
    <t>1038</t>
  </si>
  <si>
    <t>767610127</t>
  </si>
  <si>
    <t>Montáž oken jednoduchých z hliníkových nebo ocelových profilů na polyuretanovou pěnu otevíravých do zdiva, plochy přes 1,5 do 2,5 m2</t>
  </si>
  <si>
    <t>1039</t>
  </si>
  <si>
    <t>55341017</t>
  </si>
  <si>
    <t>dveře Al balkonové jednokřídlové trojsklo</t>
  </si>
  <si>
    <t>popis viz. Tabulka dveří a vrat</t>
  </si>
  <si>
    <t>1040</t>
  </si>
  <si>
    <t>767610128</t>
  </si>
  <si>
    <t>Montáž oken jednoduchých z hliníkových nebo ocelových profilů na polyuretanovou pěnu otevíravých do zdiva, plochy přes 2,5 m2</t>
  </si>
  <si>
    <t>1041</t>
  </si>
  <si>
    <t>553410R1</t>
  </si>
  <si>
    <t>okno Al otevíravé/sklopné trojsklo přes plochu 1m2 do v 1,5m vč. meziokenních vložek</t>
  </si>
  <si>
    <t>1042</t>
  </si>
  <si>
    <t>553410R3</t>
  </si>
  <si>
    <t>okno Al otevíravé/sklopné trojsklo přes plochu 1m2 v 1,5-2,5m vč. meziokenních vložek</t>
  </si>
  <si>
    <t>1043</t>
  </si>
  <si>
    <t>76763011R</t>
  </si>
  <si>
    <t>Montáž posuvných dveří v přes 1970 do 2200 mm a š do 2000 mm</t>
  </si>
  <si>
    <t>1044</t>
  </si>
  <si>
    <t>553415R0</t>
  </si>
  <si>
    <t>dveře jednokřídlé plné 1500/2800 mm</t>
  </si>
  <si>
    <t>příslušenství pro posuv, kování,zámek v ceně</t>
  </si>
  <si>
    <t>1045</t>
  </si>
  <si>
    <t>767630124</t>
  </si>
  <si>
    <t>Montáž posuvných dveří z hliníkových profilů s utěsněním připojovací spáry impregnovanou komprimační páskou zdvižně posuvných výšky přes 2200 do 3000 mm celkové</t>
  </si>
  <si>
    <t>Montáž posuvných dveří z hliníkových profilů s utěsněním připojovací spáry impregnovanou komprimační páskou zdvižně posuvných výšky přes 2200 do 3000 mm celkové šířky přes 5000 mm do 6500 mm</t>
  </si>
  <si>
    <t>1046</t>
  </si>
  <si>
    <t>1047</t>
  </si>
  <si>
    <t>55341007</t>
  </si>
  <si>
    <t>okno Al s fixním zasklením trojsklo přes plochu 1m2 přes v 2,5m</t>
  </si>
  <si>
    <t>1048</t>
  </si>
  <si>
    <t>767640111</t>
  </si>
  <si>
    <t>Montáž dveří ocelových nebo hliníkových vchodových jednokřídlových bez nadsvětlíku</t>
  </si>
  <si>
    <t>provedení a příslušenství viz.Tabulka dveří a vrat</t>
  </si>
  <si>
    <t>1049</t>
  </si>
  <si>
    <t>553413R0</t>
  </si>
  <si>
    <t>dveře jednokřídlé Al prosklené 900/2200 mm, izolační trojsklo, kalené</t>
  </si>
  <si>
    <t>rám/zárubeň, kování a zámek v ceně</t>
  </si>
  <si>
    <t>1050</t>
  </si>
  <si>
    <t>553413R6</t>
  </si>
  <si>
    <t>dveře jednokřídlé Al plné 900/2400 mm, EI45DP1+C2</t>
  </si>
  <si>
    <t>rám/zárubeň, kování,zámek,samozavírač v ceně</t>
  </si>
  <si>
    <t>1051</t>
  </si>
  <si>
    <t>553413R7</t>
  </si>
  <si>
    <t>dveře jednokřídlé Al plné 900/2100 mm, EI15DP1</t>
  </si>
  <si>
    <t>rám/zárubeň, kování,zámek v ceně</t>
  </si>
  <si>
    <t>1052</t>
  </si>
  <si>
    <t>767640114</t>
  </si>
  <si>
    <t>Montáž dveří ocelových nebo hliníkových vchodových jednokřídlových s pevným bočním dílem a nadsvětlíkem</t>
  </si>
  <si>
    <t>1053</t>
  </si>
  <si>
    <t>553413R3</t>
  </si>
  <si>
    <t>dveře jednokřídlé Al prosklené rozměru otvoru 2770/2800 s.o., dveře jednokř. 900/2200, boční světlík, nadsvětlík</t>
  </si>
  <si>
    <t>dveře jednokřídlé Al prosklené rozměru otvoru 2770/2800 s.o., dveře jednokř. 900/2200,  boční světlík, nadsvětlík</t>
  </si>
  <si>
    <t>rám/zárubeň, kování a zámek v ceně, EI30DP3 + C2 + S200</t>
  </si>
  <si>
    <t>1054</t>
  </si>
  <si>
    <t>553413R4</t>
  </si>
  <si>
    <t>dveře jednokřídlé Al prosklené rozměru otvoru 1430/2900 s.o., dveře jednokř. 900/2200, boční světlík, nadsvětlík</t>
  </si>
  <si>
    <t>dveře jednokřídlé Al prosklené rozměru otvoru 1430/2900 s.o., dveře jednokř. 900/2200,  boční světlík, nadsvětlík</t>
  </si>
  <si>
    <t>1055</t>
  </si>
  <si>
    <t>767640221</t>
  </si>
  <si>
    <t>Montáž dveří ocelových nebo hliníkových vchodových dvoukřídlové bez nadsvětlíku</t>
  </si>
  <si>
    <t>1056</t>
  </si>
  <si>
    <t>553411R7</t>
  </si>
  <si>
    <t>dveře dvoukřídlé Al vchodové 2200x2400mm EI30 DP1+C2</t>
  </si>
  <si>
    <t>1057</t>
  </si>
  <si>
    <t>553413R8</t>
  </si>
  <si>
    <t>dveře dvoukřídlé Al prosklené 1500x2200mm EI30 DP3+C2</t>
  </si>
  <si>
    <t>1058</t>
  </si>
  <si>
    <t>767640224</t>
  </si>
  <si>
    <t>Montáž dveří ocelových nebo hliníkových vchodových dvoukřídlové s pevným bočním dílem a nadsvětlíkem</t>
  </si>
  <si>
    <t>1059</t>
  </si>
  <si>
    <t>553413R1</t>
  </si>
  <si>
    <t>dveře dvoukřídlé Al prosklené rozměru otvoru 2400/2800 s.o., dveře dvoukř. 2x900/2200, boční světlík, nadsvětlík</t>
  </si>
  <si>
    <t>dveře dvoukřídlé Al prosklené rozměru otvoru 2400/2800 s.o., dveře dvoukř. 2x900/2200,  boční světlík, nadsvětlík</t>
  </si>
  <si>
    <t>1060</t>
  </si>
  <si>
    <t>553413R2</t>
  </si>
  <si>
    <t>1061</t>
  </si>
  <si>
    <t>767640311</t>
  </si>
  <si>
    <t>Montáž dveří ocelových nebo hliníkových vnitřních jednokřídlových</t>
  </si>
  <si>
    <t>1062</t>
  </si>
  <si>
    <t>55341R01</t>
  </si>
  <si>
    <t>dveře jednokřídlé ocelové interierové plné 700x2100mm</t>
  </si>
  <si>
    <t>kování a zámek v ceně</t>
  </si>
  <si>
    <t>1063</t>
  </si>
  <si>
    <t>55341R02</t>
  </si>
  <si>
    <t>dveře jednokřídlé ocelové interierové plné 800x2100mm</t>
  </si>
  <si>
    <t>1064</t>
  </si>
  <si>
    <t>55341R03</t>
  </si>
  <si>
    <t>1065</t>
  </si>
  <si>
    <t>55341R04</t>
  </si>
  <si>
    <t>dveře jednokřídlé ocelové interierové plné 900x2100mm</t>
  </si>
  <si>
    <t>1066</t>
  </si>
  <si>
    <t>55341R05</t>
  </si>
  <si>
    <t>dveře jednokřídlé ocelové interierové plné 1100x2100mm</t>
  </si>
  <si>
    <t>1067</t>
  </si>
  <si>
    <t>55341R06</t>
  </si>
  <si>
    <t>1068</t>
  </si>
  <si>
    <t>55341R07</t>
  </si>
  <si>
    <t>dveře jednokřídlé ocelové interierové plné 900x2150mm</t>
  </si>
  <si>
    <t>1069</t>
  </si>
  <si>
    <t>55341R08</t>
  </si>
  <si>
    <t>1070</t>
  </si>
  <si>
    <t>767646510</t>
  </si>
  <si>
    <t>Montáž dveří ocelových nebo hliníkových protipožárních uzávěrů jednokřídlových</t>
  </si>
  <si>
    <t>1071</t>
  </si>
  <si>
    <t>553413R5</t>
  </si>
  <si>
    <t>dveře jednokřídlé Al plné 1000/2100 cm, EI30DP1+C2</t>
  </si>
  <si>
    <t>kování,zámek,samozavírač v ceně</t>
  </si>
  <si>
    <t>1072</t>
  </si>
  <si>
    <t>553414R0</t>
  </si>
  <si>
    <t>dveře jednokřídlé ocelové interierové plné s PO 800x2100mm</t>
  </si>
  <si>
    <t>příslušenství, kování a zámek v ceně</t>
  </si>
  <si>
    <t>1073</t>
  </si>
  <si>
    <t>553414R1</t>
  </si>
  <si>
    <t>dveře jednokřídlé ocelové interierové plné s PO 900x2100mm</t>
  </si>
  <si>
    <t>1074</t>
  </si>
  <si>
    <t>553414R2</t>
  </si>
  <si>
    <t>1075</t>
  </si>
  <si>
    <t>553414R3</t>
  </si>
  <si>
    <t>dveře jednokřídlé ocelové interierové plné s PO 900x2300mm</t>
  </si>
  <si>
    <t>1076</t>
  </si>
  <si>
    <t>553414R4</t>
  </si>
  <si>
    <t>dveře jednokřídlé ocelové interierové plné s PO 1100x2100mm</t>
  </si>
  <si>
    <t>1077</t>
  </si>
  <si>
    <t>553414R5</t>
  </si>
  <si>
    <t>1078</t>
  </si>
  <si>
    <t>767646522</t>
  </si>
  <si>
    <t>Montáž dveří ocelových nebo hliníkových protipožárních uzávěrů dvoukřídlových, výšky přes 1970 do 2200 mm</t>
  </si>
  <si>
    <t>1079</t>
  </si>
  <si>
    <t>55342R0</t>
  </si>
  <si>
    <t>dveře dvoukřídlé ocelové interierové plné s PO 1100x2100mm</t>
  </si>
  <si>
    <t>1080</t>
  </si>
  <si>
    <t>55342R1</t>
  </si>
  <si>
    <t>dveře dvoukřídlé ocelové interierové plné s PO 1400x2100mm</t>
  </si>
  <si>
    <t>1081</t>
  </si>
  <si>
    <t>55342R2</t>
  </si>
  <si>
    <t>dveře dvoukřídlé ocelové interierové plné s PO 1500x2100mm</t>
  </si>
  <si>
    <t>1082</t>
  </si>
  <si>
    <t>55342R3</t>
  </si>
  <si>
    <t>dveře dvoukřídlé ocelové interierové plné s PO 1600x2100mm</t>
  </si>
  <si>
    <t>1083</t>
  </si>
  <si>
    <t>55342R4</t>
  </si>
  <si>
    <t>dveře dvoukřídlé ocelové interierové plné s PO 1800x2100mm</t>
  </si>
  <si>
    <t>1084</t>
  </si>
  <si>
    <t>767651114</t>
  </si>
  <si>
    <t>Montáž vrat garážových nebo průmyslových sekčních zajížděcích pod strop, plochy přes 13 m2</t>
  </si>
  <si>
    <t>1085</t>
  </si>
  <si>
    <t>5534587R1</t>
  </si>
  <si>
    <t>Sekční průmyslová vrata s prosklením, š. 4200mm x v. 4500mm, vč. integrovaných dveří</t>
  </si>
  <si>
    <t>1086</t>
  </si>
  <si>
    <t>5534587R2</t>
  </si>
  <si>
    <t>1087</t>
  </si>
  <si>
    <t>5534587R5</t>
  </si>
  <si>
    <t>Sekční průmyslová vrata s prosklením, š. 4200mm x v. 4500mm</t>
  </si>
  <si>
    <t>1088</t>
  </si>
  <si>
    <t>5534587R3</t>
  </si>
  <si>
    <t>Sekční průmyslová vrata s prosklením, š. 6300mm x v. 2600mm</t>
  </si>
  <si>
    <t>1089</t>
  </si>
  <si>
    <t>5534587R4</t>
  </si>
  <si>
    <t>Sekční průmyslová vrata s prosklením, š. 4950mm x v. 3600mm</t>
  </si>
  <si>
    <t>1090</t>
  </si>
  <si>
    <t>767651121</t>
  </si>
  <si>
    <t>Montáž vrat garážových nebo průmyslových příslušenství sekčních vrat kliky se zámkem pro ruční otevírání</t>
  </si>
  <si>
    <t>1091</t>
  </si>
  <si>
    <t>55345889</t>
  </si>
  <si>
    <t>pohon garážových vrat ruční klika se zámkem chrom sada</t>
  </si>
  <si>
    <t>1092</t>
  </si>
  <si>
    <t>767651126</t>
  </si>
  <si>
    <t>Montáž vrat garážových nebo průmyslových příslušenství sekčních vrat elektrického pohonu</t>
  </si>
  <si>
    <t>1093</t>
  </si>
  <si>
    <t>55345877</t>
  </si>
  <si>
    <t>pohon garážových sekčních a výklopných vrat o síle 800N max. 25 cyklů denně</t>
  </si>
  <si>
    <t>1094</t>
  </si>
  <si>
    <t>767995113</t>
  </si>
  <si>
    <t>Montáž ostatních atypických zámečnických konstrukcí hmotnosti přes 10 do 20 kg</t>
  </si>
  <si>
    <t>1095</t>
  </si>
  <si>
    <t>3167601R</t>
  </si>
  <si>
    <t>stožár vlajkový 7m s vnitřním vedením lanka, otočným ramenem a zámkem, hliníkový segmentový</t>
  </si>
  <si>
    <t>1096</t>
  </si>
  <si>
    <t>konkrétní výrobky ozn. Zxx provedení a příslušenství viz.Tabulka zámečnických výrobků</t>
  </si>
  <si>
    <t>1097</t>
  </si>
  <si>
    <t>14550443</t>
  </si>
  <si>
    <t>profil ocelový svařovaný jakost S355 průřez obdelníkový 140x100x6mm</t>
  </si>
  <si>
    <t>1098</t>
  </si>
  <si>
    <t>15485004</t>
  </si>
  <si>
    <t>plech trapézový 35/207/1035 AlZn tl 0,75mm</t>
  </si>
  <si>
    <t>1099</t>
  </si>
  <si>
    <t>145504R8</t>
  </si>
  <si>
    <t>profil ocelový svařovaný jakost S355 průřez obdelníkový 160x80x4mm</t>
  </si>
  <si>
    <t>1100</t>
  </si>
  <si>
    <t>14550445</t>
  </si>
  <si>
    <t>profil ocelový svařovaný jakost S355 průřez obdelníkový 220x120x6mm</t>
  </si>
  <si>
    <t>1101</t>
  </si>
  <si>
    <t>13010222</t>
  </si>
  <si>
    <t>tyč ocelová plochá jakost S235JR (11 375) 50x8mm</t>
  </si>
  <si>
    <t>1102</t>
  </si>
  <si>
    <t>13010336</t>
  </si>
  <si>
    <t>tyč ocelová plochá jakost S235JR (11 375) 300x20mm</t>
  </si>
  <si>
    <t>1103</t>
  </si>
  <si>
    <t>13010956</t>
  </si>
  <si>
    <t>ocel profilová jakost S235JR (11 375) průřez HEA 160</t>
  </si>
  <si>
    <t>1104</t>
  </si>
  <si>
    <t>13010972</t>
  </si>
  <si>
    <t>ocel profilová jakost S235JR (11 375) průřez HEB 120</t>
  </si>
  <si>
    <t>1105</t>
  </si>
  <si>
    <t>1106</t>
  </si>
  <si>
    <t>13010932</t>
  </si>
  <si>
    <t>ocel profilová jakost S235JR (11 375) průřez UPE 140</t>
  </si>
  <si>
    <t>1107</t>
  </si>
  <si>
    <t>13011027</t>
  </si>
  <si>
    <t>ocel profilová jakost S235JR (11 375) průřez UPE 100</t>
  </si>
  <si>
    <t>1108</t>
  </si>
  <si>
    <t>13010930</t>
  </si>
  <si>
    <t>ocel profilová jakost S235JR (11 375) průřez UPE 120</t>
  </si>
  <si>
    <t>1109</t>
  </si>
  <si>
    <t>13611221</t>
  </si>
  <si>
    <t>plech ocelový hladký jakost S235JR tl 8mm tabule</t>
  </si>
  <si>
    <t>1110</t>
  </si>
  <si>
    <t>1111</t>
  </si>
  <si>
    <t>13611238</t>
  </si>
  <si>
    <t>plech ocelový hladký jakost S235JR tl 15mm tabule</t>
  </si>
  <si>
    <t>1112</t>
  </si>
  <si>
    <t>13611248</t>
  </si>
  <si>
    <t>plech ocelový hladký jakost S235JR tl 20mm tabule</t>
  </si>
  <si>
    <t>1113</t>
  </si>
  <si>
    <t>1114</t>
  </si>
  <si>
    <t>13010938</t>
  </si>
  <si>
    <t>ocel profilová jakost S235JR (11 375) průřez UPE 200</t>
  </si>
  <si>
    <t>1115</t>
  </si>
  <si>
    <t>13010750</t>
  </si>
  <si>
    <t>ocel profilová jakost S235JR (11 375) průřez IPE 180</t>
  </si>
  <si>
    <t>1116</t>
  </si>
  <si>
    <t>13010337</t>
  </si>
  <si>
    <t>tyč ocelová plochá jakost S235JR (11 375) 300x25mm</t>
  </si>
  <si>
    <t>1117</t>
  </si>
  <si>
    <t>13010329</t>
  </si>
  <si>
    <t>tyč ocelová plochá jakost S235JR (11 375) 200x15mm</t>
  </si>
  <si>
    <t>1118</t>
  </si>
  <si>
    <t>13010328</t>
  </si>
  <si>
    <t>tyč ocelová plochá jakost S235JR (11 375) 200x10mm</t>
  </si>
  <si>
    <t>1119</t>
  </si>
  <si>
    <t>13010331</t>
  </si>
  <si>
    <t>tyč ocelová plochá jakost S235JR (11 375) 200x25mm</t>
  </si>
  <si>
    <t>1120</t>
  </si>
  <si>
    <t>5528390R</t>
  </si>
  <si>
    <t>ocelové zábradlí jakost S235JR</t>
  </si>
  <si>
    <t>1121</t>
  </si>
  <si>
    <t>14011107</t>
  </si>
  <si>
    <t>trubka ocelová bezešvá hladká jakost 11 353 245x20,0mm</t>
  </si>
  <si>
    <t>1122</t>
  </si>
  <si>
    <t>14011080</t>
  </si>
  <si>
    <t>trubka ocelová bezešvá hladká jakost 11 353 108x20mm</t>
  </si>
  <si>
    <t>1123</t>
  </si>
  <si>
    <t>14011095</t>
  </si>
  <si>
    <t>trubka ocelová bezešvá hladká jakost 11 353 133x5,0mm</t>
  </si>
  <si>
    <t>1124</t>
  </si>
  <si>
    <t>5528391R</t>
  </si>
  <si>
    <t>ocelový žebřík jakost S235JR</t>
  </si>
  <si>
    <t>ocelový žebřík  jakost S235JR</t>
  </si>
  <si>
    <t>1125</t>
  </si>
  <si>
    <t>13010509</t>
  </si>
  <si>
    <t>úhelník ocelový nerovnostranný jakost S235JR (11 375) 60x40x4mm</t>
  </si>
  <si>
    <t>1126</t>
  </si>
  <si>
    <t>13010527</t>
  </si>
  <si>
    <t>úhelník ocelový nerovnostranný jakost S235JR (11 375) 120x50x4mm</t>
  </si>
  <si>
    <t>1127</t>
  </si>
  <si>
    <t>55347016</t>
  </si>
  <si>
    <t>rošt podlahový lisovaný žárově zinkovaný velikost 30/3mm 1000x1000mm</t>
  </si>
  <si>
    <t>1128</t>
  </si>
  <si>
    <t>5534705R</t>
  </si>
  <si>
    <t>rošt podlahový svařovaný žárově zinkovaný velikost 30/3mm modul 300x425mm vč.rámu a rektifikačních podložek</t>
  </si>
  <si>
    <t>1129</t>
  </si>
  <si>
    <t>55347050</t>
  </si>
  <si>
    <t>rošt podlahový svařovaný žárově zinkovaný velikost 30/3 mm 800x1000mm</t>
  </si>
  <si>
    <t>1130</t>
  </si>
  <si>
    <t>5534706R</t>
  </si>
  <si>
    <t>rošt podlahový svařovaný žárově zinkovaný velikost 30/3mm 600x1000mm</t>
  </si>
  <si>
    <t>1131</t>
  </si>
  <si>
    <t>998767103</t>
  </si>
  <si>
    <t>Přesun hmot pro zámečnické konstrukce stanovený z hmotnosti přesunovaného materiálu vodorovná dopravní vzdálenost do 50 m v objektech výšky přes 12 do 24 m</t>
  </si>
  <si>
    <t>Podlahy z dlaždic</t>
  </si>
  <si>
    <t>1132</t>
  </si>
  <si>
    <t>771561132</t>
  </si>
  <si>
    <t>Montáž podlah z dlaždic z taveného čediče kladených do malty 250 x 250 mm hladkých tl. přes 20 do 25 mm</t>
  </si>
  <si>
    <t>1133</t>
  </si>
  <si>
    <t>63232811</t>
  </si>
  <si>
    <t>dlaždice z taveného čediče průmyslové jemný rastr 250x250x22mm</t>
  </si>
  <si>
    <t>1134</t>
  </si>
  <si>
    <t>771574153</t>
  </si>
  <si>
    <t>Montáž podlah z dlaždic keramických lepených flexibilním lepidlem velkoformátových hladkých přes 2 do 4 ks/m2</t>
  </si>
  <si>
    <t>vč. ukončení hran lištami</t>
  </si>
  <si>
    <t>1135</t>
  </si>
  <si>
    <t>59761420</t>
  </si>
  <si>
    <t>dlažba velkoformátová keramická slinutá protiskluzná do interiéru i exteriéru pro vysoké mechanické namáhání přes 4 do 6ks/m2</t>
  </si>
  <si>
    <t>1136</t>
  </si>
  <si>
    <t>19416012</t>
  </si>
  <si>
    <t>lišta ukončovací nerezová 10mm</t>
  </si>
  <si>
    <t>1137</t>
  </si>
  <si>
    <t>771591112</t>
  </si>
  <si>
    <t>Izolace podlahy pod dlažbu nátěrem nebo stěrkou ve dvou vrstvách</t>
  </si>
  <si>
    <t>1138</t>
  </si>
  <si>
    <t>998771103</t>
  </si>
  <si>
    <t>Přesun hmot pro podlahy z dlaždic stanovený z hmotnosti přesunovaného materiálu vodorovná dopravní vzdálenost do 50 m v objektech výšky přes 12 do 24 m</t>
  </si>
  <si>
    <t>Podlahy skládané</t>
  </si>
  <si>
    <t>1139</t>
  </si>
  <si>
    <t>783903150</t>
  </si>
  <si>
    <t>Provedení nátěru betonových podlah penetračního hladkých (z pohledového nebo gletovaného betonu, stěrky apod.)</t>
  </si>
  <si>
    <t>1140</t>
  </si>
  <si>
    <t>24616200</t>
  </si>
  <si>
    <t>hmota nátěrová vodou ředitelná na beton</t>
  </si>
  <si>
    <t>Vydatnost: 1 kg na 6 – 7,5 m2</t>
  </si>
  <si>
    <t>1141</t>
  </si>
  <si>
    <t>783917161</t>
  </si>
  <si>
    <t>Krycí (uzavírací) nátěr betonových podlah dvojnásobný syntetický</t>
  </si>
  <si>
    <t>1142</t>
  </si>
  <si>
    <t>783933151</t>
  </si>
  <si>
    <t>Penetrační nátěr betonových podlah hladkých (z pohledového nebo gletovaného betonu, stěrky apod.) epoxidový</t>
  </si>
  <si>
    <t>1143</t>
  </si>
  <si>
    <t>783937161</t>
  </si>
  <si>
    <t>Krycví dvojnásobný epoxidový nátěr betonové podlahy</t>
  </si>
  <si>
    <t>Podlahy povlakové</t>
  </si>
  <si>
    <t>1144</t>
  </si>
  <si>
    <t>776211211</t>
  </si>
  <si>
    <t>Montáž textilních podlahovin lepením čtverců standardních</t>
  </si>
  <si>
    <t>1145</t>
  </si>
  <si>
    <t>69751076</t>
  </si>
  <si>
    <t>koberec zátěžový vpichovaný ve čtvercích 500x500mm, vlákno 30% PA/70% PP, hm 700g/m2, zátěž 33, útlum 21dB, hořlavost Bfl S1</t>
  </si>
  <si>
    <t>1146</t>
  </si>
  <si>
    <t>776221221</t>
  </si>
  <si>
    <t>Montáž podlahovin z PVC lepením standardním lepidlem ze čtverců elektrostaticky vodivých</t>
  </si>
  <si>
    <t>1147</t>
  </si>
  <si>
    <t>28411045</t>
  </si>
  <si>
    <t>PVC vinyl homogenní elektricky vodivá neválcovaná tl 2,00mm, čtverce 615x615mm, R 0,05-1M?, rozměrová stálost 0,05%, otlak do 0,035mm</t>
  </si>
  <si>
    <t>1148</t>
  </si>
  <si>
    <t>776231111</t>
  </si>
  <si>
    <t>Montáž podlahovin z vinylu lepením lamel nebo čtverců standardním lepidlem</t>
  </si>
  <si>
    <t>1149</t>
  </si>
  <si>
    <t>28411051</t>
  </si>
  <si>
    <t>dílce vinylové tl 2,5mm, nášlapná vrstva 0,55mm, úprava PUR, třída zátěže 23/33/42, otlak 0,05mm, R10, třída otěru T, hořlavost Bfl S1, bez ftalátů</t>
  </si>
  <si>
    <t>1150</t>
  </si>
  <si>
    <t>776261121</t>
  </si>
  <si>
    <t>Montáž podlahovin z pryže lepením standardním lepidlem ze čtverců</t>
  </si>
  <si>
    <t>1151</t>
  </si>
  <si>
    <t>27245104</t>
  </si>
  <si>
    <t>deska hladká recyklovaná pryž tl 11,5mm černá</t>
  </si>
  <si>
    <t>Spotřeba: 0,5 kus/m2</t>
  </si>
  <si>
    <t>1152</t>
  </si>
  <si>
    <t>998776103</t>
  </si>
  <si>
    <t>Přesun hmot pro podlahy povlakové stanovený z hmotnosti přesunovaného materiálu vodorovná dopravní vzdálenost do 50 m v objektech výšky přes 12 do 24 m</t>
  </si>
  <si>
    <t>Dokončovací práce - obklady</t>
  </si>
  <si>
    <t>1153</t>
  </si>
  <si>
    <t>781464112</t>
  </si>
  <si>
    <t>Montáž obkladů vnitřních stěn z dlaždic z taveného čediče lepených flexibilním lepidlem, vel. 200 x 200 mm tl. přes 20 do 25 mm</t>
  </si>
  <si>
    <t>1154</t>
  </si>
  <si>
    <t>63232118</t>
  </si>
  <si>
    <t>dlaždice z taveného čediče jemný rastr 200x200x22mm</t>
  </si>
  <si>
    <t>1155</t>
  </si>
  <si>
    <t>781474154</t>
  </si>
  <si>
    <t>Montáž obkladů vnitřních stěn z dlaždic keramických lepených flexibilním lepidlem velkoformátových hladkých přes 4 do 6 ks/m2</t>
  </si>
  <si>
    <t>1156</t>
  </si>
  <si>
    <t>59761001</t>
  </si>
  <si>
    <t>obklad velkoformátový keramický hladký přes 4 do 6ks/m2</t>
  </si>
  <si>
    <t>1157</t>
  </si>
  <si>
    <t>1158</t>
  </si>
  <si>
    <t>998781103</t>
  </si>
  <si>
    <t>Přesun hmot pro obklady keramické stanovený z hmotnosti přesunovaného materiálu vodorovná dopravní vzdálenost do 50 m v objektech výšky přes 12 do 24 m</t>
  </si>
  <si>
    <t>Dokončovací práce - malby a tapety</t>
  </si>
  <si>
    <t>1159</t>
  </si>
  <si>
    <t>784211131</t>
  </si>
  <si>
    <t>Malby z malířských směsí oděruvzdorných za mokra dvojnásobné, bílé za mokra oděruvzdorné minimálně v místnostech výšky do 3,80 m</t>
  </si>
  <si>
    <t>Dokončovací práce - čalounické úpravy</t>
  </si>
  <si>
    <t>1160</t>
  </si>
  <si>
    <t>78661400R</t>
  </si>
  <si>
    <t>Montáž textilní požární rolety</t>
  </si>
  <si>
    <t>1161</t>
  </si>
  <si>
    <t>5908101R</t>
  </si>
  <si>
    <t>uzávěr požární textilní roletový EI30 DP1 4950x3600mm</t>
  </si>
  <si>
    <t>1162</t>
  </si>
  <si>
    <t>78662302R</t>
  </si>
  <si>
    <t>Montáž fasádních žaluzií upevněných před okenní nebo dveřní otvor na fasádu, ovládaných motorem, včetně krycího plechu a vodících profilů, plochy přes 8 m2</t>
  </si>
  <si>
    <t>1163</t>
  </si>
  <si>
    <t>5534255R</t>
  </si>
  <si>
    <t>žaluzie Z-90 fasádní ovládaná základním motorem příslušenství plochy do 12,0m2</t>
  </si>
  <si>
    <t>příslušenství = krycí Al plech, vodící Al profil včetně držáků</t>
  </si>
  <si>
    <t>1164</t>
  </si>
  <si>
    <t>786623045</t>
  </si>
  <si>
    <t>Montáž venkovních žaluzií žaluziové schránky, délky přes 4000 mm</t>
  </si>
  <si>
    <t>1165</t>
  </si>
  <si>
    <t>28376728</t>
  </si>
  <si>
    <t>kryt podomítkový PUR s izolací XPS 30 mm včetně kotvení pro žaluzii plochy do 5,0m2 š do 3,0m</t>
  </si>
  <si>
    <t>1166</t>
  </si>
  <si>
    <t>28376717</t>
  </si>
  <si>
    <t>kryt podomítkový PUR s izolací XPS 30 mm včetně kotvení pro žaluzii plochy do 2,0m2 š přes 2,0m</t>
  </si>
  <si>
    <t>1167</t>
  </si>
  <si>
    <t>28376721</t>
  </si>
  <si>
    <t>kryt podomítkový PUR s izolací XPS 30 mm včetně kotvení pro žaluzii plochy do 3,0m2 š přes 3,0m</t>
  </si>
  <si>
    <t>1168</t>
  </si>
  <si>
    <t>998786103</t>
  </si>
  <si>
    <t>Přesun hmot pro stínění a čalounické úpravy stanovený z hmotnosti přesunovaného materiálu vodorovná dopravní vzdálenost do 50 m v objektech výšky (hloubky) přes</t>
  </si>
  <si>
    <t>Přesun hmot pro stínění a čalounické úpravy stanovený z hmotnosti přesunovaného materiálu vodorovná dopravní vzdálenost do 50 m v objektech výšky (hloubky) přes 12 do 24 m</t>
  </si>
  <si>
    <t>Dokončovací práce - zasklívání</t>
  </si>
  <si>
    <t>1169</t>
  </si>
  <si>
    <t>787116342</t>
  </si>
  <si>
    <t>Zasklívání stěn a příček deskami plochými plnými sklem plochým izolačním dvojsklem s podtmelením na lišty, s oboustranným uzavřením drážky trvale pružným tmelem</t>
  </si>
  <si>
    <t>Zasklívání stěn a příček deskami plochými plnými sklem plochým izolačním dvojsklem s podtmelením na lišty, s oboustranným uzavřením drážky trvale pružným tmelem, plochy přes 1 do 2 m2, tl. 2 x 6 mm</t>
  </si>
  <si>
    <t>1170</t>
  </si>
  <si>
    <t>787911111</t>
  </si>
  <si>
    <t>Zasklívání – ostatní práce montáž fólie na sklo bezpečnostní</t>
  </si>
  <si>
    <t>1171</t>
  </si>
  <si>
    <t>63479019</t>
  </si>
  <si>
    <t>fólie na sklo ochranné a bezpečnostní čirá 82%</t>
  </si>
  <si>
    <t>158</t>
  </si>
  <si>
    <t>871260310</t>
  </si>
  <si>
    <t>Montáž kanalizačního potrubí z plastů z polypropylenu PP hladkého plnostěnného SN 10 DN 100</t>
  </si>
  <si>
    <t>159</t>
  </si>
  <si>
    <t>28611188</t>
  </si>
  <si>
    <t>trubka kanalizační PPKGEM 110x3,4x1000mm SN10</t>
  </si>
  <si>
    <t>160</t>
  </si>
  <si>
    <t>871270310</t>
  </si>
  <si>
    <t>Montáž kanalizačního potrubí z plastů z polypropylenu PP hladkého plnostěnného SN 10 DN 125</t>
  </si>
  <si>
    <t>161</t>
  </si>
  <si>
    <t>28611192</t>
  </si>
  <si>
    <t>trubka kanalizační PPKGEM 125x3,9x1000mm SN10</t>
  </si>
  <si>
    <t>162</t>
  </si>
  <si>
    <t>871310310</t>
  </si>
  <si>
    <t>Montáž kanalizačního potrubí z plastů z polypropylenu PP hladkého plnostěnného SN 10 DN 150</t>
  </si>
  <si>
    <t>163</t>
  </si>
  <si>
    <t>28611196</t>
  </si>
  <si>
    <t>trubka kanalizační PPKGEM 160x4,9x1000mm SN10</t>
  </si>
  <si>
    <t>164</t>
  </si>
  <si>
    <t>871350310</t>
  </si>
  <si>
    <t>Montáž kanalizačního potrubí z plastů z polypropylenu PP hladkého plnostěnného SN 10 DN 200</t>
  </si>
  <si>
    <t>165</t>
  </si>
  <si>
    <t>28611200</t>
  </si>
  <si>
    <t>trubka kanalizační PPKGEM 200x6,2x1000mm SN10</t>
  </si>
  <si>
    <t>166</t>
  </si>
  <si>
    <t>894215111</t>
  </si>
  <si>
    <t>Šachtice domovní kanalizační (revizní) se stěnami z betonu se základovou deskou (dnem) z betonu, s vyspravením s nerovností, obetonováním potrubí ve stěnách a n</t>
  </si>
  <si>
    <t>Šachtice domovní kanalizační (revizní) se stěnami z betonu se základovou deskou (dnem) z betonu, s vyspravením s nerovností, obetonováním potrubí ve stěnách a nade dnem, s cementovým potěrem ve spádu k čisticí vložce, s dodáním a osazením poklopu vel. 500x500 mm obestavěného prostoru do 1,30 m3</t>
  </si>
  <si>
    <t>167</t>
  </si>
  <si>
    <t>894215112</t>
  </si>
  <si>
    <t>Šachtice domovní kanalizační (revizní) se stěnami z betonu se základovou deskou (dnem) z betonu, s vyspravením s nerovností, obetonováním potrubí ve stěnách a nade dnem, s cementovým potěrem ve spádu k čisticí vložce, s dodáním a osazením poklopu vel. 500x500 mm obestavěného prostoru přes 1,30 do 5 m3 - vstupní</t>
  </si>
  <si>
    <t>168</t>
  </si>
  <si>
    <t>935932415</t>
  </si>
  <si>
    <t>Odvodňovací plastový žlab pro třídu zatížení D 400 vnitřní šířky 100 mm s krycím roštem můstkovým z litiny</t>
  </si>
  <si>
    <t>169</t>
  </si>
  <si>
    <t>941111132</t>
  </si>
  <si>
    <t>Montáž lešení řadového trubkového lehkého pracovního s podlahami s provozním zatížením tř. 3 do 200 kg/m2 šířky tř. W12 od 1,2 do 1,5 m, výšky přes 10 do 25 m</t>
  </si>
  <si>
    <t>vč.fasádních ploch ocelové věže</t>
  </si>
  <si>
    <t>170</t>
  </si>
  <si>
    <t>941111232</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</si>
  <si>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</si>
  <si>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-1132</t>
  </si>
  <si>
    <t>171</t>
  </si>
  <si>
    <t>941112832</t>
  </si>
  <si>
    <t>Demontáž lešení řadového trubkového lehkého pracovního bez podlah s provozním zatížením tř. 3 do 200 kg/m2 šířky W12 od 1,2 do 1,5 m, výšky přes 10 do 25 m</t>
  </si>
  <si>
    <t>172</t>
  </si>
  <si>
    <t>949101111</t>
  </si>
  <si>
    <t>Lešení pomocné pracovní pro objekty pozemních staveb pro zatížení do 150 kg/m2, o výšce lešeňové podlahy do 1,9 m</t>
  </si>
  <si>
    <t>173</t>
  </si>
  <si>
    <t>952901114</t>
  </si>
  <si>
    <t>Vyčištění budov nebo objektů před předáním do užívání budov bytové nebo občanské výstavby, světlé výšky podlaží přes 4 m</t>
  </si>
  <si>
    <t>174</t>
  </si>
  <si>
    <t>953943211</t>
  </si>
  <si>
    <t>Osazování drobných kovových předmětů kotvených do stěny hasicího přístroje</t>
  </si>
  <si>
    <t>175</t>
  </si>
  <si>
    <t>44932114</t>
  </si>
  <si>
    <t>přístroj hasicí ruční práškový PG 6 LE</t>
  </si>
  <si>
    <t>176</t>
  </si>
  <si>
    <t>44932111</t>
  </si>
  <si>
    <t>přístroj hasicí ruční práškový PG 2 LE</t>
  </si>
  <si>
    <t>177</t>
  </si>
  <si>
    <t>95394321R</t>
  </si>
  <si>
    <t>D+M požárních opatření, bezpečnostních tabulek a značek</t>
  </si>
  <si>
    <t>178</t>
  </si>
  <si>
    <t>95394322R</t>
  </si>
  <si>
    <t>D+M montážní jáma dl.10,0xš.1,0x1,5m; základní vybavení</t>
  </si>
  <si>
    <t>179</t>
  </si>
  <si>
    <t>95394323R</t>
  </si>
  <si>
    <t>D+M montážní jáma dl.10,0xš.1,0x1,5m; extra vybavení v rámci objektu</t>
  </si>
  <si>
    <t>180</t>
  </si>
  <si>
    <t>95394324R</t>
  </si>
  <si>
    <t>D+M lezecká stěna vnitřní</t>
  </si>
  <si>
    <t>181</t>
  </si>
  <si>
    <t>95394325R</t>
  </si>
  <si>
    <t>D+M Z1 skluzová tyč k hasícímu skluzu vč.příslušenství</t>
  </si>
  <si>
    <t>182</t>
  </si>
  <si>
    <t>95394326R</t>
  </si>
  <si>
    <t>D+M Z12 sušák hadic</t>
  </si>
  <si>
    <t>183</t>
  </si>
  <si>
    <t>95394327R</t>
  </si>
  <si>
    <t>D+M T18 dopadová plocha, žíněnka 2000x1500x300 mm</t>
  </si>
  <si>
    <t>184</t>
  </si>
  <si>
    <t>95394328R</t>
  </si>
  <si>
    <t>D+M lezecká stěna venkovní</t>
  </si>
  <si>
    <t>185</t>
  </si>
  <si>
    <t>95394329R</t>
  </si>
  <si>
    <t>D+M příslušenství cvičné věže</t>
  </si>
  <si>
    <t>-šplhací, ručkovací lano - polypropylen pr. 33 mm  
-lanový žebřík - lano pr. 16 mm potažené polyesterem, plastové příčky  
-naučné tabule - plast s UV stabilizací  
-psací tabule - vysokotlaky laminát tl. 6 mm</t>
  </si>
  <si>
    <t>186</t>
  </si>
  <si>
    <t>95795011R</t>
  </si>
  <si>
    <t>Konstrukce z recyklované pryže stájový povrch z desek obklad stěn lepený plošně tl. 7,5 mm barevný</t>
  </si>
  <si>
    <t>187</t>
  </si>
  <si>
    <t>188</t>
  </si>
  <si>
    <t>189</t>
  </si>
  <si>
    <t>998014021</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</si>
  <si>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vícepodlažní, výšky do 18 m</t>
  </si>
  <si>
    <t>HZS</t>
  </si>
  <si>
    <t>Hodinové zúčtovací sazby</t>
  </si>
  <si>
    <t>1172</t>
  </si>
  <si>
    <t>HZS2231</t>
  </si>
  <si>
    <t>Hodinové zúčtovací sazby profesí PSV provádění stavebních instalací elektrikář</t>
  </si>
  <si>
    <t xml:space="preserve">  SO 09-79-02</t>
  </si>
  <si>
    <t>Drobná architektura (venkovní přístřešky, oplocení, vlajkové stožáry)</t>
  </si>
  <si>
    <t>SO 09-79-02</t>
  </si>
  <si>
    <t>131213701</t>
  </si>
  <si>
    <t>Hloubení nezapažených jam ručně s urovnáním dna do předepsaného profilu a spádu v hornině třídy těžitelnosti I skupiny 3 soudržných</t>
  </si>
  <si>
    <t>275313811</t>
  </si>
  <si>
    <t>Základy z betonu prostého patky a bloky z betonu kamenem neprokládaného tř. C 25/30</t>
  </si>
  <si>
    <t>279113135</t>
  </si>
  <si>
    <t>Základové zdi z tvárnic ztraceného bednění včetně výplně z betonu bez zvláštních nároků na vliv prostředí třídy C 16/20, tloušťky zdiva přes 300 do 400 mm</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</si>
  <si>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</si>
  <si>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</si>
  <si>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</si>
  <si>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338171123</t>
  </si>
  <si>
    <t>Montáž sloupků a vzpěr plotových ocelových trubkových nebo profilovaných výšky přes 2 do 2,6 m se zabetonováním do 0,08 m3 do připravených jamek</t>
  </si>
  <si>
    <t>55342158</t>
  </si>
  <si>
    <t>plotový sloupek s patkou pro svařované panely profilovaný oválný 50x70mm dl 2,0-2,5m povrchová úprava Pz a komaxit</t>
  </si>
  <si>
    <t>55283945</t>
  </si>
  <si>
    <t>trubka ocelová podélně svařovaná konstrukční hladká jakost S235JR 76,1x4mm, pozink</t>
  </si>
  <si>
    <t>hmotnost: 7,11 kg/m</t>
  </si>
  <si>
    <t>33817112R</t>
  </si>
  <si>
    <t>Montáž sloupků a vzpěr plotových ocelových trubkových nebo profilovaných výšky do 3,0 m ukotvením k pevnému podkladu</t>
  </si>
  <si>
    <t>14550309</t>
  </si>
  <si>
    <t>profil ocelový svařovaný jakost S235 průřez čtvercový 120x120x10mm</t>
  </si>
  <si>
    <t>Hmotnost: 30,85 kg/m</t>
  </si>
  <si>
    <t>33817113R</t>
  </si>
  <si>
    <t>Osazování sloupků a vzpěr plotových ocelových v do 3,8 m se zabetonováním</t>
  </si>
  <si>
    <t>prefabrikát ŽB práh obvodový 6500x450x150 mm</t>
  </si>
  <si>
    <t>prefabrikát ŽB práh obvodový 2700x450x150 mm</t>
  </si>
  <si>
    <t>prefabrikát ŽB práh obvodový 6150x450x150 mm</t>
  </si>
  <si>
    <t>prefabrikát ŽB práh obvodový 4450x450x150 mm</t>
  </si>
  <si>
    <t>prefabrikát ŽB práh obvodový 6000x450x150 mm</t>
  </si>
  <si>
    <t>prefabrikát ŽB práh obvodový 4500x450x150 mm</t>
  </si>
  <si>
    <t>prefabrikát ŽB práh obvodový 4950x450x150 mm</t>
  </si>
  <si>
    <t>70921R18</t>
  </si>
  <si>
    <t>prefabrikát ŽB práh obvodový 5200x450x150 mm</t>
  </si>
  <si>
    <t>348121221</t>
  </si>
  <si>
    <t>Osazení podhrabových desek na ocelové sloupky, délky desek přes 2 do 3 m</t>
  </si>
  <si>
    <t>5923254R</t>
  </si>
  <si>
    <t>betonová podhrabová deska 2450x300x50mm vč.stabilizačních držáků na sloupcích</t>
  </si>
  <si>
    <t>348171149</t>
  </si>
  <si>
    <t>Montáž oplocení z dílců kovových panelových svařovaných, na ocelové profilované sloupky, výšky přes 2,0 do 2,5 m</t>
  </si>
  <si>
    <t>55342413</t>
  </si>
  <si>
    <t>plotový panel svařovaný v 2,0-2,5m š do 2,5m průměru drátu 5mm oka 55x200mm s horizontálním prolisem povrchová úprava PZ komaxit</t>
  </si>
  <si>
    <t>348171510</t>
  </si>
  <si>
    <t>Montáž oplocení z dílců kovových z plechu vlnitého nebo profilového hmotnosti 1 m oplocení do 30 kg</t>
  </si>
  <si>
    <t>15485107</t>
  </si>
  <si>
    <t>plech trapézový 35/207/1035 Pz tl 0,5mm</t>
  </si>
  <si>
    <t>výška plechové výplně 3,0m</t>
  </si>
  <si>
    <t>348401240</t>
  </si>
  <si>
    <t>Montáž oplocení z pletiva strojového bez napínacích drátů přes 2,0 do 4,0 m</t>
  </si>
  <si>
    <t>7092100R</t>
  </si>
  <si>
    <t>bezuzlová ochranná síť PE 3 mm, oko 45 mm</t>
  </si>
  <si>
    <t>348401350</t>
  </si>
  <si>
    <t>Montáž oplocení z pletiva rozvinutí, uchycení a napnutí drátu napínacího</t>
  </si>
  <si>
    <t>15615300</t>
  </si>
  <si>
    <t>drát kruhový Pz napínací D 2,80mm</t>
  </si>
  <si>
    <t>762134122</t>
  </si>
  <si>
    <t>Montáž bednění stěn z hoblovaných fošen na sraz tl. do 60 mm</t>
  </si>
  <si>
    <t>60516102</t>
  </si>
  <si>
    <t>řezivo smrkové sušené tl 60-70mm</t>
  </si>
  <si>
    <t>998762101</t>
  </si>
  <si>
    <t>Přesun hmot pro konstrukce tesařské stanovený z hmotnosti přesunovaného materiálu vodorovná dopravní vzdálenost do 50 m v objektech výšky do 6 m</t>
  </si>
  <si>
    <t>764511601</t>
  </si>
  <si>
    <t>Žlab podokapní z pozinkovaného plechu s povrchovou úpravou včetně háků a čel půlkruhový do rš 280 mm</t>
  </si>
  <si>
    <t>764518622</t>
  </si>
  <si>
    <t>Svod z pozinkovaného plechu s upraveným povrchem včetně objímek, kolen a odskoků kruhový, průměru 100 mm</t>
  </si>
  <si>
    <t>998764101</t>
  </si>
  <si>
    <t>Přesun hmot pro konstrukce klempířské stanovený z hmotnosti přesunovaného materiálu vodorovná dopravní vzdálenost do 50 m v objektech výšky do 6 m</t>
  </si>
  <si>
    <t>76711315R</t>
  </si>
  <si>
    <t>Dod+mont lamelové stěny vč. povrchové úpravy</t>
  </si>
  <si>
    <t>76711316R</t>
  </si>
  <si>
    <t>Dod+mont A - samonosná posuvná automatická vrata s pojezdem 6000x2000 mm</t>
  </si>
  <si>
    <t>76711317R</t>
  </si>
  <si>
    <t>MDod+mont B - otvíravá vrata 4000x2030 mm</t>
  </si>
  <si>
    <t>76711318R</t>
  </si>
  <si>
    <t>Dod+mont C - otvíravá branka 1000x2030 mm</t>
  </si>
  <si>
    <t>76711319R</t>
  </si>
  <si>
    <t>Dod+mont D - otvíravá automatická vstupní branka 1100x2030 mm</t>
  </si>
  <si>
    <t>76711320R</t>
  </si>
  <si>
    <t>Dod+mont vstupní branka při oplocení hřiště 1000x2000 mm</t>
  </si>
  <si>
    <t>76711321R</t>
  </si>
  <si>
    <t>Dod+mont otvíravá vrata při oplocení hřiště 2020x2500 mm</t>
  </si>
  <si>
    <t>76711322R</t>
  </si>
  <si>
    <t>Dod+mont hliníkový segmentový vlajkový stožár v.7,0m</t>
  </si>
  <si>
    <t>767391112</t>
  </si>
  <si>
    <t>Montáž krytiny z tvarovaných plechů trapézových nebo vlnitých, uchycených šroubováním</t>
  </si>
  <si>
    <t>15484312</t>
  </si>
  <si>
    <t>plech trapézový 40/160 PES 25µm tl 0,88mm</t>
  </si>
  <si>
    <t>767995111</t>
  </si>
  <si>
    <t>Montáž ostatních atypických zámečnických konstrukcí hmotnosti do 5 kg</t>
  </si>
  <si>
    <t>14015028</t>
  </si>
  <si>
    <t>trubka ocelová bezešvá přesná jakost 11 353 50x6,0mm</t>
  </si>
  <si>
    <t>hmotnost: 5,75 kg/m</t>
  </si>
  <si>
    <t>767995114</t>
  </si>
  <si>
    <t>Montáž ostatních atypických zámečnických konstrukcí hmotnosti přes 20 do 50 kg</t>
  </si>
  <si>
    <t>55283942</t>
  </si>
  <si>
    <t>trubka ocelová podélně svařovaná konstrukční hladká jakost S235JR 60,3x4mm</t>
  </si>
  <si>
    <t>hmotnost: 5,55 kg/m</t>
  </si>
  <si>
    <t>767995116</t>
  </si>
  <si>
    <t>Montáž ostatních atypických zámečnických konstrukcí hmotnosti přes 100 do 250 kg</t>
  </si>
  <si>
    <t>1301097R</t>
  </si>
  <si>
    <t>ocel profilová jakost S235JR vč.povrchové úpravy, konstrukce přístřešků</t>
  </si>
  <si>
    <t>Dokončovací práce - nátěry</t>
  </si>
  <si>
    <t>783218211</t>
  </si>
  <si>
    <t>Lakovací nátěr tesařských konstrukcí dvojnásobný s mezibroušením syntetický</t>
  </si>
  <si>
    <t>78729252R</t>
  </si>
  <si>
    <t>ZZasklívání přístřešku do profilového těsnění sklem bezpečnostním tl přes 8 do 12 mm</t>
  </si>
  <si>
    <t>předpoklad použití dvouvrstvé floatové sklo 5.5.2</t>
  </si>
  <si>
    <t>998787101</t>
  </si>
  <si>
    <t>Přesun hmot pro zasklívání stanovený z hmotnosti přesunovaného materiálu vodorovná dopravní vzdálenost do 50 m v objektech výšky do 6 m</t>
  </si>
  <si>
    <t>998232111</t>
  </si>
  <si>
    <t>Přesun hmot pro oplocení se svislou nosnou konstrukcí zděnou z cihel, tvárnic, bloků, popř. kovovou nebo dřevěnou vodorovná dopravní vzdálenost do 50 m, pro opl</t>
  </si>
  <si>
    <t>Přesun hmot pro oplocení se svislou nosnou konstrukcí zděnou z cihel, tvárnic, bloků, popř. kovovou nebo dřevěnou vodorovná dopravní vzdálenost do 50 m, pro oplocení výšky přes 3 do 10 m</t>
  </si>
  <si>
    <t>D.2.4</t>
  </si>
  <si>
    <t>Ostatní stavební objekty</t>
  </si>
  <si>
    <t xml:space="preserve">  SO 09-92-31</t>
  </si>
  <si>
    <t>Dendrologický průzkum a kácení zeleně</t>
  </si>
  <si>
    <t>SO 09-92-31</t>
  </si>
  <si>
    <t>111212361</t>
  </si>
  <si>
    <t>Odstranění nevhodných dřevin průměru kmene do 100 mm výšky přes 1 m s odstraněním pařezu přes 500 m2 v rovině nebo na svahu do 1:5</t>
  </si>
  <si>
    <t>112151014</t>
  </si>
  <si>
    <t>Pokácení stromu volné v celku s odřezáním kmene a s odvětvením průměru kmene přes 400 do 500 mm</t>
  </si>
  <si>
    <t>112201114</t>
  </si>
  <si>
    <t>Odstranění pařezu v rovině nebo na svahu do 1:5 o průměru pařezu na řezné ploše přes 400 do 500 mm</t>
  </si>
  <si>
    <t xml:space="preserve">  SO 09-95-32</t>
  </si>
  <si>
    <t>Sadové úpravy</t>
  </si>
  <si>
    <t>SO 09-95-32</t>
  </si>
  <si>
    <t>182303111</t>
  </si>
  <si>
    <t>Doplnění zeminy nebo substrátu na travnatých plochách tloušťky do 50 mm v rovině nebo na svahu do 1:5</t>
  </si>
  <si>
    <t>10371500</t>
  </si>
  <si>
    <t>substrát pro trávníky VL</t>
  </si>
  <si>
    <t>183101114</t>
  </si>
  <si>
    <t>Hloubení jamek pro vysazování rostlin v zemině skupiny 1 až 4 bez výměny půdy v rovině nebo na svahu do 1:5, objemu přes 0,05 do 0,125 m3</t>
  </si>
  <si>
    <t>183101121</t>
  </si>
  <si>
    <t>Hloubení jamek pro vysazování rostlin v zemině skupiny 1 až 4 bez výměny půdy v rovině nebo na svahu do 1:5, objemu přes 0,40 do 1,00 m3</t>
  </si>
  <si>
    <t>183403162</t>
  </si>
  <si>
    <t>Obdělání půdy válením v rovině a svahu do 1:5</t>
  </si>
  <si>
    <t>184102113</t>
  </si>
  <si>
    <t>Výsadba dřeviny s balem do předem vyhloubené jamky se zalitím v rovině nebo na svahu do 1:5, při průměru balu přes 300 do 400 mm</t>
  </si>
  <si>
    <t>184102114</t>
  </si>
  <si>
    <t>Výsadba dřeviny s balem do předem vyhloubené jamky se zalitím v rovině nebo na svahu do 1:5, při průměru balu přes 400 do 500 mm</t>
  </si>
  <si>
    <t>026553041-1</t>
  </si>
  <si>
    <t>Acer campestre v.2,2-2,5 m s balem</t>
  </si>
  <si>
    <t>026553041-2</t>
  </si>
  <si>
    <t>Tilia cordata v.2,2-2,5 m s balem</t>
  </si>
  <si>
    <t>026553041-3</t>
  </si>
  <si>
    <t>Fagus sylvatica "Davyck" v.2,2-2,5 m s balem</t>
  </si>
  <si>
    <t>026553041-4</t>
  </si>
  <si>
    <t>Prunus avium v.2,2-2,5 m s balem</t>
  </si>
  <si>
    <t>026553041-5</t>
  </si>
  <si>
    <t>Salix alba "Tristis" v.2,2-2,5 m s balem</t>
  </si>
  <si>
    <t>026553041-6</t>
  </si>
  <si>
    <t>Malus floribunda v.2,2-2,5 m s balem</t>
  </si>
  <si>
    <t>026553041-7</t>
  </si>
  <si>
    <t>Quercus robur "Fastigiata Koster" v.2,2-2,5 m s balem</t>
  </si>
  <si>
    <t>026553041-8</t>
  </si>
  <si>
    <t>Carpinus betulus v.2,2-2,5 m s balem</t>
  </si>
  <si>
    <t>Carpinus betulus  v.2,2-2,5 m s balem</t>
  </si>
  <si>
    <t>026553041-9</t>
  </si>
  <si>
    <t>Prunus mahaleb v.2,2-2,5 m s balem</t>
  </si>
  <si>
    <t>026553041-10</t>
  </si>
  <si>
    <t>Salix alba v.2,2-2,5 m s balem</t>
  </si>
  <si>
    <t>026553041-11</t>
  </si>
  <si>
    <t>Fraxinus ornus v.2,2-2,5 m s balem</t>
  </si>
  <si>
    <t>026553041-12</t>
  </si>
  <si>
    <t>Picea omorika v.2,2-2,5 m s balem</t>
  </si>
  <si>
    <t>026553041-13</t>
  </si>
  <si>
    <t>Crataegus monogyna "Stricta" v.2,2-2,5 m s balem</t>
  </si>
  <si>
    <t>026553041-14</t>
  </si>
  <si>
    <t>Cytisus nigricans 40 - 50 cm</t>
  </si>
  <si>
    <t>026553041-15</t>
  </si>
  <si>
    <t>Juniperus media 40 - 50 cm</t>
  </si>
  <si>
    <t>026553041-16</t>
  </si>
  <si>
    <t>Viburnum opulus 40 - 50 cm</t>
  </si>
  <si>
    <t>026553041-17</t>
  </si>
  <si>
    <t>Berberis vulgaris 40 - 50 cm</t>
  </si>
  <si>
    <t>026553041-18</t>
  </si>
  <si>
    <t>Ligustrum vulgare 40 - 50 cm</t>
  </si>
  <si>
    <t>026553041-19</t>
  </si>
  <si>
    <t>Crataegus monogyna 40 - 50 cm</t>
  </si>
  <si>
    <t>026553041-20</t>
  </si>
  <si>
    <t>Euonymus europaeus 40 - 50 cm</t>
  </si>
  <si>
    <t>026553041-21</t>
  </si>
  <si>
    <t>Parthenocyssus tricuspidata 40 - 50 cm</t>
  </si>
  <si>
    <t>026553041-22</t>
  </si>
  <si>
    <t>Parthenocysus quinquefolia 40 - 50 cm</t>
  </si>
  <si>
    <t>026553041-23</t>
  </si>
  <si>
    <t>Hedera helix 40 - 50 cm</t>
  </si>
  <si>
    <t>026553041-24</t>
  </si>
  <si>
    <t>Cornu mas 40 - 50 cm</t>
  </si>
  <si>
    <t>026553041-25</t>
  </si>
  <si>
    <t>Viburnum lantana 40 - 50 cm</t>
  </si>
  <si>
    <t>026553041-26</t>
  </si>
  <si>
    <t>Syringa vulgaris 40 - 50 cm</t>
  </si>
  <si>
    <t>026553041-27</t>
  </si>
  <si>
    <t>Genista lydia 40 - 50 cm</t>
  </si>
  <si>
    <t>Genista lydia  40 - 50 cm</t>
  </si>
  <si>
    <t>026553041-28</t>
  </si>
  <si>
    <t>Rosa pimpinelifolia 40 - 50 cm</t>
  </si>
  <si>
    <t>026553041-29</t>
  </si>
  <si>
    <t>Prunus spinosa (60+50) 40 - 50 cm</t>
  </si>
  <si>
    <t>184215133</t>
  </si>
  <si>
    <t>Ukotvení dřeviny kůly v rovině nebo na svahu do 1:5 třemi kůly, délky přes 2 do 3 m</t>
  </si>
  <si>
    <t>60591255</t>
  </si>
  <si>
    <t>kůl vyvazovací dřevěný impregnovaný D 8cm dl 2,5m</t>
  </si>
  <si>
    <t>kůly na ukotvení stromů, kůl frézovaný s fazetou a špicí, pr. 7cm, délka 250cm, 3ks/1strom</t>
  </si>
  <si>
    <t>605912R0</t>
  </si>
  <si>
    <t>dřevěný kůl impregovaný z půlené frézované kulatiny pr. 9cm, délka 60cm, 3ks/1strom</t>
  </si>
  <si>
    <t>184215412</t>
  </si>
  <si>
    <t>Zhotovení závlahové mísy u solitérních dřevin v rovině nebo na svahu do 1:5, o průměru mísy přes 0,5 do 1 m</t>
  </si>
  <si>
    <t>184215413</t>
  </si>
  <si>
    <t>Zhotovení závlahové mísy u solitérních dřevin v rovině nebo na svahu do 1:5, o průměru mísy přes 1 m</t>
  </si>
  <si>
    <t>184818112</t>
  </si>
  <si>
    <t>Vyvětvení a tvarový ořez dřevin s úpravou koruny při výšce stromu přes 3 do 5 m</t>
  </si>
  <si>
    <t>184853541</t>
  </si>
  <si>
    <t>Chemické odplevelení po založení kultury strojně postřikem hnízdově v rovině nebo na svahu do 1:5</t>
  </si>
  <si>
    <t>185802114</t>
  </si>
  <si>
    <t>Hnojení půdy nebo trávníku v rovině nebo na svahu do 1:5 umělým hnojivem s rozdělením k jednotlivým rostlinám</t>
  </si>
  <si>
    <t>251911R0</t>
  </si>
  <si>
    <t>umělé hnojivo tablety, 40g/ks</t>
  </si>
  <si>
    <t>tabl.</t>
  </si>
  <si>
    <t>umělé hnojivo  tablety,  40g/ks</t>
  </si>
  <si>
    <t>185804311</t>
  </si>
  <si>
    <t>Zalití rostlin vodou plochy záhonů jednotlivě do 20 m2</t>
  </si>
  <si>
    <t>185851121</t>
  </si>
  <si>
    <t>Dovoz vody pro zálivku rostlin na vzdálenost do 1000 m</t>
  </si>
  <si>
    <t>185851129</t>
  </si>
  <si>
    <t>Dovoz vody pro zálivku rostlin Příplatek k ceně za každých dalších i započatých 1000 m</t>
  </si>
  <si>
    <t>dovoz z 5 km</t>
  </si>
  <si>
    <t>1840010R1</t>
  </si>
  <si>
    <t>Prořez suchého dřeva</t>
  </si>
  <si>
    <t>1840010R2</t>
  </si>
  <si>
    <t>Geodetické práce</t>
  </si>
  <si>
    <t>1840010R3</t>
  </si>
  <si>
    <t>Ochrana stávajících stromů</t>
  </si>
  <si>
    <t>1-1</t>
  </si>
  <si>
    <t>Dokončovací péče v roce výsadby</t>
  </si>
  <si>
    <t>1800599R0</t>
  </si>
  <si>
    <t>Povýsadbová péče - trávník</t>
  </si>
  <si>
    <t>184911431</t>
  </si>
  <si>
    <t>Mulčování vysazených rostlin mulčovací kůrou, tl. přes 100 do 150 mm v rovině nebo na svahu do 1:5</t>
  </si>
  <si>
    <t>10391100</t>
  </si>
  <si>
    <t>kůra mulčovací VL</t>
  </si>
  <si>
    <t>184911311</t>
  </si>
  <si>
    <t>Položení mulčovací textilie proti prorůstání plevelů kolem vysázených rostlin v rovině nebo na svahu do 1:5</t>
  </si>
  <si>
    <t>6931116R</t>
  </si>
  <si>
    <t>geotextilie PP s ÚV stabilizací 80g/m2, netkaná mulčovací textilie</t>
  </si>
  <si>
    <t>111151121</t>
  </si>
  <si>
    <t>Pokosení trávníku při souvislé ploše do 1000 m2 parkového v rovině nebo svahu do 1:5</t>
  </si>
  <si>
    <t>1111511R1</t>
  </si>
  <si>
    <t>Údržba plochy zelená střecha - následná péče</t>
  </si>
  <si>
    <t>998231311</t>
  </si>
  <si>
    <t>Přesun hmot pro sadovnické a krajinářské úpravy - strojně dopravní vzdálenost do 5000 m</t>
  </si>
  <si>
    <t>D.9090</t>
  </si>
  <si>
    <t>Likvidace odpadů</t>
  </si>
  <si>
    <t xml:space="preserve">  SO 90-90</t>
  </si>
  <si>
    <t>Likvidace odpadů včetně dopravy</t>
  </si>
  <si>
    <t>SO 90-90</t>
  </si>
  <si>
    <t>"celkové množství zeminy k odvozu na skládku"10535,38  
"odtěžený štěrk SO12+SO14"53,94  
Mezisoučet 10589.32  
Z:    
Součet: 10589,32   
"předpoklad množství kontaminované zeminy á 30% z celkového množství určeného ke skládkování"0,3*Z</t>
  </si>
  <si>
    <t>Z:    
Součet: 10589,32   
0,7*Z</t>
  </si>
  <si>
    <t>"likvidace betonu z objektu SO12,SO13,SO14"10,166</t>
  </si>
  <si>
    <t>"odtěžený asfalt SO12+SO14"18,63</t>
  </si>
  <si>
    <t>D.9898</t>
  </si>
  <si>
    <t>Všeobecný objekt</t>
  </si>
  <si>
    <t xml:space="preserve">  SO 98-98</t>
  </si>
  <si>
    <t>SO 98-98</t>
  </si>
  <si>
    <t>Dokumentace</t>
  </si>
  <si>
    <t>0123030R1</t>
  </si>
  <si>
    <t>Vypracování geodetické části dokumentace skutečného provedení stavby</t>
  </si>
  <si>
    <t>0123030R2</t>
  </si>
  <si>
    <t>Vypracování dokumentace skutečného provedení v listinné formě</t>
  </si>
  <si>
    <t>0123030R3</t>
  </si>
  <si>
    <t>Vypracování kompletní dokumentace skutečného provedení v elektronické formě</t>
  </si>
  <si>
    <t>Provozní vlivy</t>
  </si>
  <si>
    <t>0721030R1</t>
  </si>
  <si>
    <t>Zajištění DIO</t>
  </si>
  <si>
    <t>Ostatní náklady</t>
  </si>
  <si>
    <t>0910020R1</t>
  </si>
  <si>
    <t>Zajištění vydání osvědčení o shodě notifikovanou osobou</t>
  </si>
  <si>
    <t>0910020R2</t>
  </si>
  <si>
    <t>Zajištění vydání osvědčení o bezpečnosti před uvedením do provozu</t>
  </si>
  <si>
    <t>0920020R3</t>
  </si>
  <si>
    <t>Hlukové měření pro účely realizace stavby</t>
  </si>
  <si>
    <t>0930020R2</t>
  </si>
  <si>
    <t>Publicita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</si>
</sst>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8"/>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0+C10+C23+C25+C27+C30+C36+C39+C42+C45+C47</f>
      </c>
    </row>
    <row r="7" spans="2:3" ht="12.75" customHeight="1">
      <c r="B7" s="8" t="s">
        <v>7</v>
      </c>
      <c s="10">
        <f>0+E10+E23+E25+E27+E30+E36+E39+E42+E45+E47</f>
      </c>
    </row>
    <row r="9" spans="1:6" ht="12.75" customHeight="1">
      <c r="A9" s="9" t="s">
        <v>8</v>
      </c>
      <c s="9" t="s">
        <v>9</v>
      </c>
      <c s="9" t="s">
        <v>10</v>
      </c>
      <c s="9" t="s">
        <v>11</v>
      </c>
      <c s="9" t="s">
        <v>12</v>
      </c>
      <c s="9" t="s">
        <v>13</v>
      </c>
    </row>
    <row r="10" spans="1:6" ht="12.75">
      <c r="A10" s="11" t="s">
        <v>14</v>
      </c>
      <c s="12" t="s">
        <v>15</v>
      </c>
      <c s="14">
        <f>0+C11+C12+C13+C14+C15+C16+C17+C18+C19+C20+C21+C22</f>
      </c>
      <c s="14">
        <f>C10*0.21</f>
      </c>
      <c s="14">
        <f>0+E11+E12+E13+E14+E15+E16+E17+E18+E19+E20+E21+E22</f>
      </c>
      <c s="13">
        <f>0+F11+F12+F13+F14+F15+F16+F17+F18+F19+F20+F21+F22</f>
      </c>
    </row>
    <row r="11" spans="1:6" ht="12.75">
      <c r="A11" s="11" t="s">
        <v>16</v>
      </c>
      <c s="12" t="s">
        <v>17</v>
      </c>
      <c s="14">
        <f>'PS 09-02-10'!K8+'PS 09-02-10'!M8</f>
      </c>
      <c s="14">
        <f>C11*0.21</f>
      </c>
      <c s="14">
        <f>C11+D11</f>
      </c>
      <c s="13">
        <f>'PS 09-02-10'!T7</f>
      </c>
    </row>
    <row r="12" spans="1:6" ht="12.75">
      <c r="A12" s="11" t="s">
        <v>230</v>
      </c>
      <c s="12" t="s">
        <v>231</v>
      </c>
      <c s="14">
        <f>'PS 09-02-11'!K8+'PS 09-02-11'!M8</f>
      </c>
      <c s="14">
        <f>C12*0.21</f>
      </c>
      <c s="14">
        <f>C12+D12</f>
      </c>
      <c s="13">
        <f>'PS 09-02-11'!T7</f>
      </c>
    </row>
    <row r="13" spans="1:6" ht="12.75">
      <c r="A13" s="11" t="s">
        <v>411</v>
      </c>
      <c s="12" t="s">
        <v>412</v>
      </c>
      <c s="14">
        <f>'PS 09-02-21'!K8+'PS 09-02-21'!M8</f>
      </c>
      <c s="14">
        <f>C13*0.21</f>
      </c>
      <c s="14">
        <f>C13+D13</f>
      </c>
      <c s="13">
        <f>'PS 09-02-21'!T7</f>
      </c>
    </row>
    <row r="14" spans="1:6" ht="12.75">
      <c r="A14" s="11" t="s">
        <v>477</v>
      </c>
      <c s="12" t="s">
        <v>478</v>
      </c>
      <c s="14">
        <f>'PS 09-02-31'!K8+'PS 09-02-31'!M8</f>
      </c>
      <c s="14">
        <f>C14*0.21</f>
      </c>
      <c s="14">
        <f>C14+D14</f>
      </c>
      <c s="13">
        <f>'PS 09-02-31'!T7</f>
      </c>
    </row>
    <row r="15" spans="1:6" ht="12.75">
      <c r="A15" s="11" t="s">
        <v>508</v>
      </c>
      <c s="12" t="s">
        <v>509</v>
      </c>
      <c s="14">
        <f>'PS 09-02-41'!K8+'PS 09-02-41'!M8</f>
      </c>
      <c s="14">
        <f>C15*0.21</f>
      </c>
      <c s="14">
        <f>C15+D15</f>
      </c>
      <c s="13">
        <f>'PS 09-02-41'!T7</f>
      </c>
    </row>
    <row r="16" spans="1:6" ht="12.75">
      <c r="A16" s="11" t="s">
        <v>581</v>
      </c>
      <c s="12" t="s">
        <v>582</v>
      </c>
      <c s="14">
        <f>'PS 09-02-42'!K8+'PS 09-02-42'!M8</f>
      </c>
      <c s="14">
        <f>C16*0.21</f>
      </c>
      <c s="14">
        <f>C16+D16</f>
      </c>
      <c s="13">
        <f>'PS 09-02-42'!T7</f>
      </c>
    </row>
    <row r="17" spans="1:6" ht="12.75">
      <c r="A17" s="11" t="s">
        <v>674</v>
      </c>
      <c s="12" t="s">
        <v>675</v>
      </c>
      <c s="14">
        <f>'PS 09-02-71'!K8+'PS 09-02-71'!M8</f>
      </c>
      <c s="14">
        <f>C17*0.21</f>
      </c>
      <c s="14">
        <f>C17+D17</f>
      </c>
      <c s="13">
        <f>'PS 09-02-71'!T7</f>
      </c>
    </row>
    <row r="18" spans="1:6" ht="12.75">
      <c r="A18" s="11" t="s">
        <v>736</v>
      </c>
      <c s="12" t="s">
        <v>737</v>
      </c>
      <c s="14">
        <f>'PS 09-02-72'!K8+'PS 09-02-72'!M8</f>
      </c>
      <c s="14">
        <f>C18*0.21</f>
      </c>
      <c s="14">
        <f>C18+D18</f>
      </c>
      <c s="13">
        <f>'PS 09-02-72'!T7</f>
      </c>
    </row>
    <row r="19" spans="1:6" ht="12.75">
      <c r="A19" s="11" t="s">
        <v>786</v>
      </c>
      <c s="12" t="s">
        <v>787</v>
      </c>
      <c s="14">
        <f>'PS 09-02-73'!K8+'PS 09-02-73'!M8</f>
      </c>
      <c s="14">
        <f>C19*0.21</f>
      </c>
      <c s="14">
        <f>C19+D19</f>
      </c>
      <c s="13">
        <f>'PS 09-02-73'!T7</f>
      </c>
    </row>
    <row r="20" spans="1:6" ht="12.75">
      <c r="A20" s="11" t="s">
        <v>803</v>
      </c>
      <c s="12" t="s">
        <v>804</v>
      </c>
      <c s="14">
        <f>'PS 09-02-74'!K8+'PS 09-02-74'!M8</f>
      </c>
      <c s="14">
        <f>C20*0.21</f>
      </c>
      <c s="14">
        <f>C20+D20</f>
      </c>
      <c s="13">
        <f>'PS 09-02-74'!T7</f>
      </c>
    </row>
    <row r="21" spans="1:6" ht="12.75">
      <c r="A21" s="11" t="s">
        <v>832</v>
      </c>
      <c s="12" t="s">
        <v>833</v>
      </c>
      <c s="14">
        <f>'PS 09-02-81'!K8+'PS 09-02-81'!M8</f>
      </c>
      <c s="14">
        <f>C21*0.21</f>
      </c>
      <c s="14">
        <f>C21+D21</f>
      </c>
      <c s="13">
        <f>'PS 09-02-81'!T7</f>
      </c>
    </row>
    <row r="22" spans="1:6" ht="12.75">
      <c r="A22" s="11" t="s">
        <v>866</v>
      </c>
      <c s="12" t="s">
        <v>867</v>
      </c>
      <c s="14">
        <f>'PS 09-02-91'!K8+'PS 09-02-91'!M8</f>
      </c>
      <c s="14">
        <f>C22*0.21</f>
      </c>
      <c s="14">
        <f>C22+D22</f>
      </c>
      <c s="13">
        <f>'PS 09-02-91'!T7</f>
      </c>
    </row>
    <row r="23" spans="1:6" ht="12.75">
      <c r="A23" s="11" t="s">
        <v>911</v>
      </c>
      <c s="12" t="s">
        <v>912</v>
      </c>
      <c s="14">
        <f>0+C24</f>
      </c>
      <c s="14">
        <f>C23*0.21</f>
      </c>
      <c s="14">
        <f>0+E24</f>
      </c>
      <c s="13">
        <f>0+F24</f>
      </c>
    </row>
    <row r="24" spans="1:6" ht="12.75">
      <c r="A24" s="11" t="s">
        <v>913</v>
      </c>
      <c s="12" t="s">
        <v>914</v>
      </c>
      <c s="14">
        <f>'SO 09-00-11'!K8+'SO 09-00-11'!M8</f>
      </c>
      <c s="14">
        <f>C24*0.21</f>
      </c>
      <c s="14">
        <f>C24+D24</f>
      </c>
      <c s="13">
        <f>'SO 09-00-11'!T7</f>
      </c>
    </row>
    <row r="25" spans="1:6" ht="12.75">
      <c r="A25" s="11" t="s">
        <v>1003</v>
      </c>
      <c s="12" t="s">
        <v>1004</v>
      </c>
      <c s="14">
        <f>0+C26</f>
      </c>
      <c s="14">
        <f>C25*0.21</f>
      </c>
      <c s="14">
        <f>0+E26</f>
      </c>
      <c s="13">
        <f>0+F26</f>
      </c>
    </row>
    <row r="26" spans="1:6" ht="12.75">
      <c r="A26" s="11" t="s">
        <v>1005</v>
      </c>
      <c s="12" t="s">
        <v>1006</v>
      </c>
      <c s="14">
        <f>'SO 09-21-12'!K8+'SO 09-21-12'!M8</f>
      </c>
      <c s="14">
        <f>C26*0.21</f>
      </c>
      <c s="14">
        <f>C26+D26</f>
      </c>
      <c s="13">
        <f>'SO 09-21-12'!T7</f>
      </c>
    </row>
    <row r="27" spans="1:6" ht="12.75">
      <c r="A27" s="11" t="s">
        <v>1127</v>
      </c>
      <c s="12" t="s">
        <v>1128</v>
      </c>
      <c s="14">
        <f>0+C28+C29</f>
      </c>
      <c s="14">
        <f>C27*0.21</f>
      </c>
      <c s="14">
        <f>0+E28+E29</f>
      </c>
      <c s="13">
        <f>0+F28+F29</f>
      </c>
    </row>
    <row r="28" spans="1:6" ht="12.75">
      <c r="A28" s="11" t="s">
        <v>1129</v>
      </c>
      <c s="12" t="s">
        <v>1130</v>
      </c>
      <c s="14">
        <f>'SO 09-30-13'!K8+'SO 09-30-13'!M8</f>
      </c>
      <c s="14">
        <f>C28*0.21</f>
      </c>
      <c s="14">
        <f>C28+D28</f>
      </c>
      <c s="13">
        <f>'SO 09-30-13'!T7</f>
      </c>
    </row>
    <row r="29" spans="1:6" ht="12.75">
      <c r="A29" s="11" t="s">
        <v>1221</v>
      </c>
      <c s="12" t="s">
        <v>1222</v>
      </c>
      <c s="14">
        <f>'SO 09-31-19'!K8+'SO 09-31-19'!M8</f>
      </c>
      <c s="14">
        <f>C29*0.21</f>
      </c>
      <c s="14">
        <f>C29+D29</f>
      </c>
      <c s="13">
        <f>'SO 09-31-19'!T7</f>
      </c>
    </row>
    <row r="30" spans="1:6" ht="12.75">
      <c r="A30" s="11" t="s">
        <v>1290</v>
      </c>
      <c s="12" t="s">
        <v>1291</v>
      </c>
      <c s="14">
        <f>0+C31+C32+C33+C34+C35</f>
      </c>
      <c s="14">
        <f>C30*0.21</f>
      </c>
      <c s="14">
        <f>0+E31+E32+E33+E34+E35</f>
      </c>
      <c s="13">
        <f>0+F31+F32+F33+F34+F35</f>
      </c>
    </row>
    <row r="31" spans="1:6" ht="12.75">
      <c r="A31" s="11" t="s">
        <v>1292</v>
      </c>
      <c s="12" t="s">
        <v>1293</v>
      </c>
      <c s="14">
        <f>'SO 09-30-16'!K8+'SO 09-30-16'!M8</f>
      </c>
      <c s="14">
        <f>C31*0.21</f>
      </c>
      <c s="14">
        <f>C31+D31</f>
      </c>
      <c s="13">
        <f>'SO 09-30-16'!T7</f>
      </c>
    </row>
    <row r="32" spans="1:6" ht="12.75">
      <c r="A32" s="11" t="s">
        <v>1334</v>
      </c>
      <c s="12" t="s">
        <v>1335</v>
      </c>
      <c s="14">
        <f>'SO 09-31-15'!K8+'SO 09-31-15'!M8</f>
      </c>
      <c s="14">
        <f>C32*0.21</f>
      </c>
      <c s="14">
        <f>C32+D32</f>
      </c>
      <c s="13">
        <f>'SO 09-31-15'!T7</f>
      </c>
    </row>
    <row r="33" spans="1:6" ht="12.75">
      <c r="A33" s="11" t="s">
        <v>1404</v>
      </c>
      <c s="12" t="s">
        <v>1405</v>
      </c>
      <c s="14">
        <f>'SO 09-31-17'!K8+'SO 09-31-17'!M8</f>
      </c>
      <c s="14">
        <f>C33*0.21</f>
      </c>
      <c s="14">
        <f>C33+D33</f>
      </c>
      <c s="13">
        <f>'SO 09-31-17'!T7</f>
      </c>
    </row>
    <row r="34" spans="1:6" ht="12.75">
      <c r="A34" s="11" t="s">
        <v>1426</v>
      </c>
      <c s="12" t="s">
        <v>1427</v>
      </c>
      <c s="14">
        <f>'SO 09-31-18'!K8+'SO 09-31-18'!M8</f>
      </c>
      <c s="14">
        <f>C34*0.21</f>
      </c>
      <c s="14">
        <f>C34+D34</f>
      </c>
      <c s="13">
        <f>'SO 09-31-18'!T7</f>
      </c>
    </row>
    <row r="35" spans="1:6" ht="12.75">
      <c r="A35" s="11" t="s">
        <v>1522</v>
      </c>
      <c s="12" t="s">
        <v>1523</v>
      </c>
      <c s="14">
        <f>'SO 09-32-14'!K8+'SO 09-32-14'!M8</f>
      </c>
      <c s="14">
        <f>C35*0.21</f>
      </c>
      <c s="14">
        <f>C35+D35</f>
      </c>
      <c s="13">
        <f>'SO 09-32-14'!T7</f>
      </c>
    </row>
    <row r="36" spans="1:6" ht="12.75">
      <c r="A36" s="11" t="s">
        <v>1670</v>
      </c>
      <c s="12" t="s">
        <v>1671</v>
      </c>
      <c s="14">
        <f>0+C37+C38</f>
      </c>
      <c s="14">
        <f>C36*0.21</f>
      </c>
      <c s="14">
        <f>0+E37+E38</f>
      </c>
      <c s="13">
        <f>0+F37+F38</f>
      </c>
    </row>
    <row r="37" spans="1:6" ht="12.75">
      <c r="A37" s="11" t="s">
        <v>1672</v>
      </c>
      <c s="12" t="s">
        <v>1673</v>
      </c>
      <c s="14">
        <f>'SO 09-52-21'!K8+'SO 09-52-21'!M8</f>
      </c>
      <c s="14">
        <f>C37*0.21</f>
      </c>
      <c s="14">
        <f>C37+D37</f>
      </c>
      <c s="13">
        <f>'SO 09-52-21'!T7</f>
      </c>
    </row>
    <row r="38" spans="1:6" ht="12.75">
      <c r="A38" s="11" t="s">
        <v>1813</v>
      </c>
      <c s="12" t="s">
        <v>1814</v>
      </c>
      <c s="14">
        <f>'SO 09-59-22'!K8+'SO 09-59-22'!M8</f>
      </c>
      <c s="14">
        <f>C38*0.21</f>
      </c>
      <c s="14">
        <f>C38+D38</f>
      </c>
      <c s="13">
        <f>'SO 09-59-22'!T7</f>
      </c>
    </row>
    <row r="39" spans="1:6" ht="12.75">
      <c r="A39" s="11" t="s">
        <v>1983</v>
      </c>
      <c s="12" t="s">
        <v>1984</v>
      </c>
      <c s="14">
        <f>0+C40+C41</f>
      </c>
      <c s="14">
        <f>C39*0.21</f>
      </c>
      <c s="14">
        <f>0+E40+E41</f>
      </c>
      <c s="13">
        <f>0+F40+F41</f>
      </c>
    </row>
    <row r="40" spans="1:6" ht="12.75">
      <c r="A40" s="11" t="s">
        <v>1985</v>
      </c>
      <c s="12" t="s">
        <v>1986</v>
      </c>
      <c s="14">
        <f>'SO 09-72-01'!K8+'SO 09-72-01'!M8</f>
      </c>
      <c s="14">
        <f>C40*0.21</f>
      </c>
      <c s="14">
        <f>C40+D40</f>
      </c>
      <c s="13">
        <f>'SO 09-72-01'!T7</f>
      </c>
    </row>
    <row r="41" spans="1:6" ht="12.75">
      <c r="A41" s="11" t="s">
        <v>5444</v>
      </c>
      <c s="12" t="s">
        <v>5445</v>
      </c>
      <c s="14">
        <f>'SO 09-79-02'!K8+'SO 09-79-02'!M8</f>
      </c>
      <c s="14">
        <f>C41*0.21</f>
      </c>
      <c s="14">
        <f>C41+D41</f>
      </c>
      <c s="13">
        <f>'SO 09-79-02'!T7</f>
      </c>
    </row>
    <row r="42" spans="1:6" ht="12.75">
      <c r="A42" s="11" t="s">
        <v>5557</v>
      </c>
      <c s="12" t="s">
        <v>5558</v>
      </c>
      <c s="14">
        <f>0+C43+C44</f>
      </c>
      <c s="14">
        <f>C42*0.21</f>
      </c>
      <c s="14">
        <f>0+E43+E44</f>
      </c>
      <c s="13">
        <f>0+F43+F44</f>
      </c>
    </row>
    <row r="43" spans="1:6" ht="12.75">
      <c r="A43" s="11" t="s">
        <v>5559</v>
      </c>
      <c s="12" t="s">
        <v>5560</v>
      </c>
      <c s="14">
        <f>'SO 09-92-31'!K8+'SO 09-92-31'!M8</f>
      </c>
      <c s="14">
        <f>C43*0.21</f>
      </c>
      <c s="14">
        <f>C43+D43</f>
      </c>
      <c s="13">
        <f>'SO 09-92-31'!T7</f>
      </c>
    </row>
    <row r="44" spans="1:6" ht="12.75">
      <c r="A44" s="11" t="s">
        <v>5568</v>
      </c>
      <c s="12" t="s">
        <v>5569</v>
      </c>
      <c s="14">
        <f>'SO 09-95-32'!K8+'SO 09-95-32'!M8</f>
      </c>
      <c s="14">
        <f>C44*0.21</f>
      </c>
      <c s="14">
        <f>C44+D44</f>
      </c>
      <c s="13">
        <f>'SO 09-95-32'!T7</f>
      </c>
    </row>
    <row r="45" spans="1:6" ht="12.75">
      <c r="A45" s="11" t="s">
        <v>5697</v>
      </c>
      <c s="12" t="s">
        <v>5698</v>
      </c>
      <c s="14">
        <f>0+C46</f>
      </c>
      <c s="14">
        <f>C45*0.21</f>
      </c>
      <c s="14">
        <f>0+E46</f>
      </c>
      <c s="13">
        <f>0+F46</f>
      </c>
    </row>
    <row r="46" spans="1:6" ht="12.75">
      <c r="A46" s="11" t="s">
        <v>5699</v>
      </c>
      <c s="12" t="s">
        <v>5700</v>
      </c>
      <c s="14">
        <f>'SO 90-90'!K8+'SO 90-90'!M8</f>
      </c>
      <c s="14">
        <f>C46*0.21</f>
      </c>
      <c s="14">
        <f>C46+D46</f>
      </c>
      <c s="13">
        <f>'SO 90-90'!T7</f>
      </c>
    </row>
    <row r="47" spans="1:6" ht="12.75">
      <c r="A47" s="11" t="s">
        <v>5706</v>
      </c>
      <c s="12" t="s">
        <v>5707</v>
      </c>
      <c s="14">
        <f>0+C48</f>
      </c>
      <c s="14">
        <f>C47*0.21</f>
      </c>
      <c s="14">
        <f>0+E48</f>
      </c>
      <c s="13">
        <f>0+F48</f>
      </c>
    </row>
    <row r="48" spans="1:6" ht="12.75">
      <c r="A48" s="11" t="s">
        <v>5708</v>
      </c>
      <c s="12" t="s">
        <v>5707</v>
      </c>
      <c s="14">
        <f>'SO 98-98'!K8+'SO 98-98'!M8</f>
      </c>
      <c s="14">
        <f>C48*0.21</f>
      </c>
      <c s="14">
        <f>C48+D48</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788</v>
      </c>
      <c r="E8" s="30" t="s">
        <v>787</v>
      </c>
      <c r="J8" s="29">
        <f>0+J9</f>
      </c>
      <c s="29">
        <f>0+K9</f>
      </c>
      <c s="29">
        <f>0+L9</f>
      </c>
      <c s="29">
        <f>0+M9</f>
      </c>
    </row>
    <row r="9" spans="1:13" ht="12.75">
      <c r="A9" t="s">
        <v>46</v>
      </c>
      <c r="C9" s="31" t="s">
        <v>46</v>
      </c>
      <c r="E9" s="33" t="s">
        <v>233</v>
      </c>
      <c r="J9" s="32">
        <f>0</f>
      </c>
      <c s="32">
        <f>0</f>
      </c>
      <c s="32">
        <f>0+L10+L14+L18+L22+L26+L30+L34+L38+L42+L46+L50+L54</f>
      </c>
      <c s="32">
        <f>0+M10+M14+M18+M22+M26+M30+M34+M38+M42+M46+M50+M54</f>
      </c>
    </row>
    <row r="10" spans="1:16" ht="25.5">
      <c r="A10" t="s">
        <v>49</v>
      </c>
      <c s="34" t="s">
        <v>103</v>
      </c>
      <c s="34" t="s">
        <v>511</v>
      </c>
      <c s="35" t="s">
        <v>5</v>
      </c>
      <c s="6" t="s">
        <v>512</v>
      </c>
      <c s="36" t="s">
        <v>53</v>
      </c>
      <c s="37">
        <v>10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789</v>
      </c>
      <c s="35" t="s">
        <v>5</v>
      </c>
      <c s="6" t="s">
        <v>790</v>
      </c>
      <c s="36" t="s">
        <v>64</v>
      </c>
      <c s="37">
        <v>340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791</v>
      </c>
      <c s="35" t="s">
        <v>5</v>
      </c>
      <c s="6" t="s">
        <v>792</v>
      </c>
      <c s="36" t="s">
        <v>64</v>
      </c>
      <c s="37">
        <v>340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112</v>
      </c>
      <c s="34" t="s">
        <v>681</v>
      </c>
      <c s="35" t="s">
        <v>5</v>
      </c>
      <c s="6" t="s">
        <v>682</v>
      </c>
      <c s="36" t="s">
        <v>53</v>
      </c>
      <c s="37">
        <v>7</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115</v>
      </c>
      <c s="34" t="s">
        <v>683</v>
      </c>
      <c s="35" t="s">
        <v>5</v>
      </c>
      <c s="6" t="s">
        <v>684</v>
      </c>
      <c s="36" t="s">
        <v>53</v>
      </c>
      <c s="37">
        <v>7</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118</v>
      </c>
      <c s="34" t="s">
        <v>598</v>
      </c>
      <c s="35" t="s">
        <v>5</v>
      </c>
      <c s="6" t="s">
        <v>599</v>
      </c>
      <c s="36" t="s">
        <v>53</v>
      </c>
      <c s="37">
        <v>1</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121</v>
      </c>
      <c s="34" t="s">
        <v>596</v>
      </c>
      <c s="35" t="s">
        <v>5</v>
      </c>
      <c s="6" t="s">
        <v>597</v>
      </c>
      <c s="36" t="s">
        <v>53</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125</v>
      </c>
      <c s="34" t="s">
        <v>793</v>
      </c>
      <c s="35" t="s">
        <v>5</v>
      </c>
      <c s="6" t="s">
        <v>794</v>
      </c>
      <c s="36" t="s">
        <v>64</v>
      </c>
      <c s="37">
        <v>90</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128</v>
      </c>
      <c s="34" t="s">
        <v>795</v>
      </c>
      <c s="35" t="s">
        <v>5</v>
      </c>
      <c s="6" t="s">
        <v>796</v>
      </c>
      <c s="36" t="s">
        <v>64</v>
      </c>
      <c s="37">
        <v>90</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132</v>
      </c>
      <c s="34" t="s">
        <v>797</v>
      </c>
      <c s="35" t="s">
        <v>5</v>
      </c>
      <c s="6" t="s">
        <v>798</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136</v>
      </c>
      <c s="34" t="s">
        <v>799</v>
      </c>
      <c s="35" t="s">
        <v>5</v>
      </c>
      <c s="6" t="s">
        <v>800</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140</v>
      </c>
      <c s="34" t="s">
        <v>801</v>
      </c>
      <c s="35" t="s">
        <v>5</v>
      </c>
      <c s="6" t="s">
        <v>802</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805</v>
      </c>
      <c r="E8" s="30" t="s">
        <v>804</v>
      </c>
      <c r="J8" s="29">
        <f>0+J9</f>
      </c>
      <c s="29">
        <f>0+K9</f>
      </c>
      <c s="29">
        <f>0+L9</f>
      </c>
      <c s="29">
        <f>0+M9</f>
      </c>
    </row>
    <row r="9" spans="1:13" ht="12.75">
      <c r="A9" t="s">
        <v>46</v>
      </c>
      <c r="C9" s="31" t="s">
        <v>46</v>
      </c>
      <c r="E9" s="33" t="s">
        <v>233</v>
      </c>
      <c r="J9" s="32">
        <f>0</f>
      </c>
      <c s="32">
        <f>0</f>
      </c>
      <c s="32">
        <f>0+L10+L14+L18+L22+L26+L30+L34+L38+L42+L46+L50+L54+L58+L62+L66+L70+L74+L78+L82+L86+L90</f>
      </c>
      <c s="32">
        <f>0+M10+M14+M18+M22+M26+M30+M34+M38+M42+M46+M50+M54+M58+M62+M66+M70+M74+M78+M82+M86+M90</f>
      </c>
    </row>
    <row r="10" spans="1:16" ht="25.5">
      <c r="A10" t="s">
        <v>49</v>
      </c>
      <c s="34" t="s">
        <v>103</v>
      </c>
      <c s="34" t="s">
        <v>584</v>
      </c>
      <c s="35" t="s">
        <v>5</v>
      </c>
      <c s="6" t="s">
        <v>585</v>
      </c>
      <c s="36" t="s">
        <v>64</v>
      </c>
      <c s="37">
        <v>15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417</v>
      </c>
      <c s="35" t="s">
        <v>5</v>
      </c>
      <c s="6" t="s">
        <v>418</v>
      </c>
      <c s="36" t="s">
        <v>64</v>
      </c>
      <c s="37">
        <v>20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511</v>
      </c>
      <c s="35" t="s">
        <v>5</v>
      </c>
      <c s="6" t="s">
        <v>512</v>
      </c>
      <c s="36" t="s">
        <v>53</v>
      </c>
      <c s="37">
        <v>20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38.25">
      <c r="A22" t="s">
        <v>49</v>
      </c>
      <c s="34" t="s">
        <v>112</v>
      </c>
      <c s="34" t="s">
        <v>806</v>
      </c>
      <c s="35" t="s">
        <v>5</v>
      </c>
      <c s="6" t="s">
        <v>807</v>
      </c>
      <c s="36" t="s">
        <v>53</v>
      </c>
      <c s="37">
        <v>7</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115</v>
      </c>
      <c s="34" t="s">
        <v>72</v>
      </c>
      <c s="35" t="s">
        <v>5</v>
      </c>
      <c s="6" t="s">
        <v>73</v>
      </c>
      <c s="36" t="s">
        <v>64</v>
      </c>
      <c s="37">
        <v>2.1</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118</v>
      </c>
      <c s="34" t="s">
        <v>430</v>
      </c>
      <c s="35" t="s">
        <v>5</v>
      </c>
      <c s="6" t="s">
        <v>431</v>
      </c>
      <c s="36" t="s">
        <v>432</v>
      </c>
      <c s="37">
        <v>2.24</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121</v>
      </c>
      <c s="34" t="s">
        <v>433</v>
      </c>
      <c s="35" t="s">
        <v>5</v>
      </c>
      <c s="6" t="s">
        <v>434</v>
      </c>
      <c s="36" t="s">
        <v>432</v>
      </c>
      <c s="37">
        <v>2.24</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125</v>
      </c>
      <c s="34" t="s">
        <v>681</v>
      </c>
      <c s="35" t="s">
        <v>5</v>
      </c>
      <c s="6" t="s">
        <v>682</v>
      </c>
      <c s="36" t="s">
        <v>53</v>
      </c>
      <c s="37">
        <v>7</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128</v>
      </c>
      <c s="34" t="s">
        <v>683</v>
      </c>
      <c s="35" t="s">
        <v>5</v>
      </c>
      <c s="6" t="s">
        <v>684</v>
      </c>
      <c s="36" t="s">
        <v>53</v>
      </c>
      <c s="37">
        <v>7</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132</v>
      </c>
      <c s="34" t="s">
        <v>808</v>
      </c>
      <c s="35" t="s">
        <v>5</v>
      </c>
      <c s="6" t="s">
        <v>809</v>
      </c>
      <c s="36" t="s">
        <v>53</v>
      </c>
      <c s="37">
        <v>7</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136</v>
      </c>
      <c s="34" t="s">
        <v>810</v>
      </c>
      <c s="35" t="s">
        <v>5</v>
      </c>
      <c s="6" t="s">
        <v>811</v>
      </c>
      <c s="36" t="s">
        <v>53</v>
      </c>
      <c s="37">
        <v>7</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140</v>
      </c>
      <c s="34" t="s">
        <v>812</v>
      </c>
      <c s="35" t="s">
        <v>5</v>
      </c>
      <c s="6" t="s">
        <v>813</v>
      </c>
      <c s="36" t="s">
        <v>53</v>
      </c>
      <c s="37">
        <v>7</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144</v>
      </c>
      <c s="34" t="s">
        <v>814</v>
      </c>
      <c s="35" t="s">
        <v>5</v>
      </c>
      <c s="6" t="s">
        <v>815</v>
      </c>
      <c s="36" t="s">
        <v>53</v>
      </c>
      <c s="37">
        <v>7</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148</v>
      </c>
      <c s="34" t="s">
        <v>816</v>
      </c>
      <c s="35" t="s">
        <v>5</v>
      </c>
      <c s="6" t="s">
        <v>817</v>
      </c>
      <c s="36" t="s">
        <v>53</v>
      </c>
      <c s="37">
        <v>17</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152</v>
      </c>
      <c s="34" t="s">
        <v>818</v>
      </c>
      <c s="35" t="s">
        <v>5</v>
      </c>
      <c s="6" t="s">
        <v>819</v>
      </c>
      <c s="36" t="s">
        <v>53</v>
      </c>
      <c s="37">
        <v>17</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156</v>
      </c>
      <c s="34" t="s">
        <v>820</v>
      </c>
      <c s="35" t="s">
        <v>5</v>
      </c>
      <c s="6" t="s">
        <v>821</v>
      </c>
      <c s="36" t="s">
        <v>53</v>
      </c>
      <c s="37">
        <v>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160</v>
      </c>
      <c s="34" t="s">
        <v>822</v>
      </c>
      <c s="35" t="s">
        <v>5</v>
      </c>
      <c s="6" t="s">
        <v>823</v>
      </c>
      <c s="36" t="s">
        <v>92</v>
      </c>
      <c s="37">
        <v>5</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25.5">
      <c r="A78" t="s">
        <v>49</v>
      </c>
      <c s="34" t="s">
        <v>164</v>
      </c>
      <c s="34" t="s">
        <v>824</v>
      </c>
      <c s="35" t="s">
        <v>5</v>
      </c>
      <c s="6" t="s">
        <v>825</v>
      </c>
      <c s="36" t="s">
        <v>53</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168</v>
      </c>
      <c s="34" t="s">
        <v>826</v>
      </c>
      <c s="35" t="s">
        <v>5</v>
      </c>
      <c s="6" t="s">
        <v>827</v>
      </c>
      <c s="36" t="s">
        <v>53</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172</v>
      </c>
      <c s="34" t="s">
        <v>828</v>
      </c>
      <c s="35" t="s">
        <v>5</v>
      </c>
      <c s="6" t="s">
        <v>829</v>
      </c>
      <c s="36" t="s">
        <v>53</v>
      </c>
      <c s="37">
        <v>1</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176</v>
      </c>
      <c s="34" t="s">
        <v>830</v>
      </c>
      <c s="35" t="s">
        <v>5</v>
      </c>
      <c s="6" t="s">
        <v>831</v>
      </c>
      <c s="36" t="s">
        <v>53</v>
      </c>
      <c s="37">
        <v>1</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COUNTIFS(L8:L150,"=0",A8:A150,"P")+COUNTIFS(L8:L150,"",A8:A150,"P")+SUM(Q8:Q150)</f>
      </c>
    </row>
    <row r="8" spans="1:13" ht="12.75">
      <c r="A8" t="s">
        <v>44</v>
      </c>
      <c r="C8" s="28" t="s">
        <v>834</v>
      </c>
      <c r="E8" s="30" t="s">
        <v>833</v>
      </c>
      <c r="J8" s="29">
        <f>0+J9</f>
      </c>
      <c s="29">
        <f>0+K9</f>
      </c>
      <c s="29">
        <f>0+L9</f>
      </c>
      <c s="29">
        <f>0+M9</f>
      </c>
    </row>
    <row r="9" spans="1:13" ht="12.75">
      <c r="A9" t="s">
        <v>46</v>
      </c>
      <c r="C9" s="31" t="s">
        <v>46</v>
      </c>
      <c r="E9" s="33" t="s">
        <v>233</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25.5">
      <c r="A10" t="s">
        <v>49</v>
      </c>
      <c s="34" t="s">
        <v>103</v>
      </c>
      <c s="34" t="s">
        <v>87</v>
      </c>
      <c s="35" t="s">
        <v>5</v>
      </c>
      <c s="6" t="s">
        <v>88</v>
      </c>
      <c s="36" t="s">
        <v>53</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835</v>
      </c>
      <c s="35" t="s">
        <v>5</v>
      </c>
      <c s="6" t="s">
        <v>836</v>
      </c>
      <c s="36" t="s">
        <v>53</v>
      </c>
      <c s="37">
        <v>1</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428</v>
      </c>
      <c s="35" t="s">
        <v>5</v>
      </c>
      <c s="6" t="s">
        <v>429</v>
      </c>
      <c s="36" t="s">
        <v>53</v>
      </c>
      <c s="37">
        <v>1</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112</v>
      </c>
      <c s="34" t="s">
        <v>312</v>
      </c>
      <c s="35" t="s">
        <v>5</v>
      </c>
      <c s="6" t="s">
        <v>313</v>
      </c>
      <c s="36" t="s">
        <v>53</v>
      </c>
      <c s="37">
        <v>4</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115</v>
      </c>
      <c s="34" t="s">
        <v>314</v>
      </c>
      <c s="35" t="s">
        <v>5</v>
      </c>
      <c s="6" t="s">
        <v>315</v>
      </c>
      <c s="36" t="s">
        <v>53</v>
      </c>
      <c s="37">
        <v>4</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118</v>
      </c>
      <c s="34" t="s">
        <v>837</v>
      </c>
      <c s="35" t="s">
        <v>5</v>
      </c>
      <c s="6" t="s">
        <v>838</v>
      </c>
      <c s="36" t="s">
        <v>53</v>
      </c>
      <c s="37">
        <v>13</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121</v>
      </c>
      <c s="34" t="s">
        <v>839</v>
      </c>
      <c s="35" t="s">
        <v>5</v>
      </c>
      <c s="6" t="s">
        <v>840</v>
      </c>
      <c s="36" t="s">
        <v>53</v>
      </c>
      <c s="37">
        <v>13</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125</v>
      </c>
      <c s="34" t="s">
        <v>344</v>
      </c>
      <c s="35" t="s">
        <v>5</v>
      </c>
      <c s="6" t="s">
        <v>345</v>
      </c>
      <c s="36" t="s">
        <v>53</v>
      </c>
      <c s="37">
        <v>4</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128</v>
      </c>
      <c s="34" t="s">
        <v>347</v>
      </c>
      <c s="35" t="s">
        <v>5</v>
      </c>
      <c s="6" t="s">
        <v>348</v>
      </c>
      <c s="36" t="s">
        <v>53</v>
      </c>
      <c s="37">
        <v>4</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132</v>
      </c>
      <c s="34" t="s">
        <v>841</v>
      </c>
      <c s="35" t="s">
        <v>5</v>
      </c>
      <c s="6" t="s">
        <v>842</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136</v>
      </c>
      <c s="34" t="s">
        <v>353</v>
      </c>
      <c s="35" t="s">
        <v>5</v>
      </c>
      <c s="6" t="s">
        <v>354</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140</v>
      </c>
      <c s="34" t="s">
        <v>843</v>
      </c>
      <c s="35" t="s">
        <v>5</v>
      </c>
      <c s="6" t="s">
        <v>844</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144</v>
      </c>
      <c s="34" t="s">
        <v>775</v>
      </c>
      <c s="35" t="s">
        <v>5</v>
      </c>
      <c s="6" t="s">
        <v>776</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148</v>
      </c>
      <c s="34" t="s">
        <v>845</v>
      </c>
      <c s="35" t="s">
        <v>5</v>
      </c>
      <c s="6" t="s">
        <v>846</v>
      </c>
      <c s="36" t="s">
        <v>53</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152</v>
      </c>
      <c s="34" t="s">
        <v>777</v>
      </c>
      <c s="35" t="s">
        <v>5</v>
      </c>
      <c s="6" t="s">
        <v>778</v>
      </c>
      <c s="36" t="s">
        <v>53</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156</v>
      </c>
      <c s="34" t="s">
        <v>362</v>
      </c>
      <c s="35" t="s">
        <v>5</v>
      </c>
      <c s="6" t="s">
        <v>363</v>
      </c>
      <c s="36" t="s">
        <v>64</v>
      </c>
      <c s="37">
        <v>5</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160</v>
      </c>
      <c s="34" t="s">
        <v>365</v>
      </c>
      <c s="35" t="s">
        <v>5</v>
      </c>
      <c s="6" t="s">
        <v>366</v>
      </c>
      <c s="36" t="s">
        <v>64</v>
      </c>
      <c s="37">
        <v>5</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164</v>
      </c>
      <c s="34" t="s">
        <v>368</v>
      </c>
      <c s="35" t="s">
        <v>5</v>
      </c>
      <c s="6" t="s">
        <v>369</v>
      </c>
      <c s="36" t="s">
        <v>53</v>
      </c>
      <c s="37">
        <v>4</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168</v>
      </c>
      <c s="34" t="s">
        <v>371</v>
      </c>
      <c s="35" t="s">
        <v>5</v>
      </c>
      <c s="6" t="s">
        <v>372</v>
      </c>
      <c s="36" t="s">
        <v>53</v>
      </c>
      <c s="37">
        <v>4</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172</v>
      </c>
      <c s="34" t="s">
        <v>374</v>
      </c>
      <c s="35" t="s">
        <v>5</v>
      </c>
      <c s="6" t="s">
        <v>375</v>
      </c>
      <c s="36" t="s">
        <v>53</v>
      </c>
      <c s="37">
        <v>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176</v>
      </c>
      <c s="34" t="s">
        <v>377</v>
      </c>
      <c s="35" t="s">
        <v>5</v>
      </c>
      <c s="6" t="s">
        <v>378</v>
      </c>
      <c s="36" t="s">
        <v>53</v>
      </c>
      <c s="37">
        <v>2</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180</v>
      </c>
      <c s="34" t="s">
        <v>380</v>
      </c>
      <c s="35" t="s">
        <v>5</v>
      </c>
      <c s="6" t="s">
        <v>381</v>
      </c>
      <c s="36" t="s">
        <v>53</v>
      </c>
      <c s="37">
        <v>1</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184</v>
      </c>
      <c s="34" t="s">
        <v>383</v>
      </c>
      <c s="35" t="s">
        <v>5</v>
      </c>
      <c s="6" t="s">
        <v>384</v>
      </c>
      <c s="36" t="s">
        <v>53</v>
      </c>
      <c s="37">
        <v>1</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188</v>
      </c>
      <c s="34" t="s">
        <v>847</v>
      </c>
      <c s="35" t="s">
        <v>5</v>
      </c>
      <c s="6" t="s">
        <v>848</v>
      </c>
      <c s="36" t="s">
        <v>53</v>
      </c>
      <c s="37">
        <v>4</v>
      </c>
      <c s="36">
        <v>0</v>
      </c>
      <c s="36">
        <f>ROUND(G102*H102,6)</f>
      </c>
      <c r="L102" s="38">
        <v>0</v>
      </c>
      <c s="32">
        <f>ROUND(ROUND(L102,2)*ROUND(G102,3),2)</f>
      </c>
      <c s="36" t="s">
        <v>99</v>
      </c>
      <c>
        <f>(M102*21)/100</f>
      </c>
      <c t="s">
        <v>27</v>
      </c>
    </row>
    <row r="103" spans="1:5" ht="12.75">
      <c r="A103" s="35" t="s">
        <v>55</v>
      </c>
      <c r="E103" s="39" t="s">
        <v>5</v>
      </c>
    </row>
    <row r="104" spans="1:5" ht="12.75">
      <c r="A104" s="35" t="s">
        <v>56</v>
      </c>
      <c r="E104" s="40" t="s">
        <v>5</v>
      </c>
    </row>
    <row r="105" spans="1:5" ht="191.25">
      <c r="A105" t="s">
        <v>57</v>
      </c>
      <c r="E105" s="39" t="s">
        <v>717</v>
      </c>
    </row>
    <row r="106" spans="1:16" ht="12.75">
      <c r="A106" t="s">
        <v>49</v>
      </c>
      <c s="34" t="s">
        <v>192</v>
      </c>
      <c s="34" t="s">
        <v>779</v>
      </c>
      <c s="35" t="s">
        <v>5</v>
      </c>
      <c s="6" t="s">
        <v>780</v>
      </c>
      <c s="36" t="s">
        <v>53</v>
      </c>
      <c s="37">
        <v>3</v>
      </c>
      <c s="36">
        <v>0</v>
      </c>
      <c s="36">
        <f>ROUND(G106*H106,6)</f>
      </c>
      <c r="L106" s="38">
        <v>0</v>
      </c>
      <c s="32">
        <f>ROUND(ROUND(L106,2)*ROUND(G106,3),2)</f>
      </c>
      <c s="36" t="s">
        <v>99</v>
      </c>
      <c>
        <f>(M106*21)/100</f>
      </c>
      <c t="s">
        <v>27</v>
      </c>
    </row>
    <row r="107" spans="1:5" ht="12.75">
      <c r="A107" s="35" t="s">
        <v>55</v>
      </c>
      <c r="E107" s="39" t="s">
        <v>5</v>
      </c>
    </row>
    <row r="108" spans="1:5" ht="12.75">
      <c r="A108" s="35" t="s">
        <v>56</v>
      </c>
      <c r="E108" s="40" t="s">
        <v>5</v>
      </c>
    </row>
    <row r="109" spans="1:5" ht="191.25">
      <c r="A109" t="s">
        <v>57</v>
      </c>
      <c r="E109" s="39" t="s">
        <v>717</v>
      </c>
    </row>
    <row r="110" spans="1:16" ht="12.75">
      <c r="A110" t="s">
        <v>49</v>
      </c>
      <c s="34" t="s">
        <v>196</v>
      </c>
      <c s="34" t="s">
        <v>849</v>
      </c>
      <c s="35" t="s">
        <v>5</v>
      </c>
      <c s="6" t="s">
        <v>850</v>
      </c>
      <c s="36" t="s">
        <v>53</v>
      </c>
      <c s="37">
        <v>12</v>
      </c>
      <c s="36">
        <v>0</v>
      </c>
      <c s="36">
        <f>ROUND(G110*H110,6)</f>
      </c>
      <c r="L110" s="38">
        <v>0</v>
      </c>
      <c s="32">
        <f>ROUND(ROUND(L110,2)*ROUND(G110,3),2)</f>
      </c>
      <c s="36" t="s">
        <v>99</v>
      </c>
      <c>
        <f>(M110*21)/100</f>
      </c>
      <c t="s">
        <v>27</v>
      </c>
    </row>
    <row r="111" spans="1:5" ht="12.75">
      <c r="A111" s="35" t="s">
        <v>55</v>
      </c>
      <c r="E111" s="39" t="s">
        <v>5</v>
      </c>
    </row>
    <row r="112" spans="1:5" ht="12.75">
      <c r="A112" s="35" t="s">
        <v>56</v>
      </c>
      <c r="E112" s="40" t="s">
        <v>5</v>
      </c>
    </row>
    <row r="113" spans="1:5" ht="114.75">
      <c r="A113" t="s">
        <v>57</v>
      </c>
      <c r="E113" s="39" t="s">
        <v>397</v>
      </c>
    </row>
    <row r="114" spans="1:16" ht="12.75">
      <c r="A114" t="s">
        <v>49</v>
      </c>
      <c s="34" t="s">
        <v>200</v>
      </c>
      <c s="34" t="s">
        <v>851</v>
      </c>
      <c s="35" t="s">
        <v>5</v>
      </c>
      <c s="6" t="s">
        <v>852</v>
      </c>
      <c s="36" t="s">
        <v>53</v>
      </c>
      <c s="37">
        <v>4</v>
      </c>
      <c s="36">
        <v>0</v>
      </c>
      <c s="36">
        <f>ROUND(G114*H114,6)</f>
      </c>
      <c r="L114" s="38">
        <v>0</v>
      </c>
      <c s="32">
        <f>ROUND(ROUND(L114,2)*ROUND(G114,3),2)</f>
      </c>
      <c s="36" t="s">
        <v>99</v>
      </c>
      <c>
        <f>(M114*21)/100</f>
      </c>
      <c t="s">
        <v>27</v>
      </c>
    </row>
    <row r="115" spans="1:5" ht="12.75">
      <c r="A115" s="35" t="s">
        <v>55</v>
      </c>
      <c r="E115" s="39" t="s">
        <v>5</v>
      </c>
    </row>
    <row r="116" spans="1:5" ht="12.75">
      <c r="A116" s="35" t="s">
        <v>56</v>
      </c>
      <c r="E116" s="40" t="s">
        <v>5</v>
      </c>
    </row>
    <row r="117" spans="1:5" ht="114.75">
      <c r="A117" t="s">
        <v>57</v>
      </c>
      <c r="E117" s="39" t="s">
        <v>397</v>
      </c>
    </row>
    <row r="118" spans="1:16" ht="12.75">
      <c r="A118" t="s">
        <v>49</v>
      </c>
      <c s="34" t="s">
        <v>204</v>
      </c>
      <c s="34" t="s">
        <v>392</v>
      </c>
      <c s="35" t="s">
        <v>5</v>
      </c>
      <c s="6" t="s">
        <v>393</v>
      </c>
      <c s="36" t="s">
        <v>53</v>
      </c>
      <c s="37">
        <v>3</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208</v>
      </c>
      <c s="34" t="s">
        <v>402</v>
      </c>
      <c s="35" t="s">
        <v>5</v>
      </c>
      <c s="6" t="s">
        <v>403</v>
      </c>
      <c s="36" t="s">
        <v>53</v>
      </c>
      <c s="37">
        <v>4</v>
      </c>
      <c s="36">
        <v>0</v>
      </c>
      <c s="36">
        <f>ROUND(G122*H122,6)</f>
      </c>
      <c r="L122" s="38">
        <v>0</v>
      </c>
      <c s="32">
        <f>ROUND(ROUND(L122,2)*ROUND(G122,3),2)</f>
      </c>
      <c s="36" t="s">
        <v>99</v>
      </c>
      <c>
        <f>(M122*21)/100</f>
      </c>
      <c t="s">
        <v>27</v>
      </c>
    </row>
    <row r="123" spans="1:5" ht="12.75">
      <c r="A123" s="35" t="s">
        <v>55</v>
      </c>
      <c r="E123" s="39" t="s">
        <v>5</v>
      </c>
    </row>
    <row r="124" spans="1:5" ht="12.75">
      <c r="A124" s="35" t="s">
        <v>56</v>
      </c>
      <c r="E124" s="40" t="s">
        <v>5</v>
      </c>
    </row>
    <row r="125" spans="1:5" ht="140.25">
      <c r="A125" t="s">
        <v>57</v>
      </c>
      <c r="E125" s="39" t="s">
        <v>404</v>
      </c>
    </row>
    <row r="126" spans="1:16" ht="12.75">
      <c r="A126" t="s">
        <v>49</v>
      </c>
      <c s="34" t="s">
        <v>212</v>
      </c>
      <c s="34" t="s">
        <v>406</v>
      </c>
      <c s="35" t="s">
        <v>5</v>
      </c>
      <c s="6" t="s">
        <v>853</v>
      </c>
      <c s="36" t="s">
        <v>53</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214</v>
      </c>
      <c s="34" t="s">
        <v>409</v>
      </c>
      <c s="35" t="s">
        <v>5</v>
      </c>
      <c s="6" t="s">
        <v>854</v>
      </c>
      <c s="36" t="s">
        <v>53</v>
      </c>
      <c s="37">
        <v>1</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218</v>
      </c>
      <c s="34" t="s">
        <v>855</v>
      </c>
      <c s="35" t="s">
        <v>5</v>
      </c>
      <c s="6" t="s">
        <v>856</v>
      </c>
      <c s="36" t="s">
        <v>53</v>
      </c>
      <c s="37">
        <v>1</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220</v>
      </c>
      <c s="34" t="s">
        <v>857</v>
      </c>
      <c s="35" t="s">
        <v>5</v>
      </c>
      <c s="6" t="s">
        <v>858</v>
      </c>
      <c s="36" t="s">
        <v>53</v>
      </c>
      <c s="37">
        <v>1</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222</v>
      </c>
      <c s="34" t="s">
        <v>859</v>
      </c>
      <c s="35" t="s">
        <v>5</v>
      </c>
      <c s="6" t="s">
        <v>860</v>
      </c>
      <c s="36" t="s">
        <v>53</v>
      </c>
      <c s="37">
        <v>1</v>
      </c>
      <c s="36">
        <v>0</v>
      </c>
      <c s="36">
        <f>ROUND(G142*H142,6)</f>
      </c>
      <c r="L142" s="38">
        <v>0</v>
      </c>
      <c s="32">
        <f>ROUND(ROUND(L142,2)*ROUND(G142,3),2)</f>
      </c>
      <c s="36" t="s">
        <v>99</v>
      </c>
      <c>
        <f>(M142*21)/100</f>
      </c>
      <c t="s">
        <v>27</v>
      </c>
    </row>
    <row r="143" spans="1:5" ht="12.75">
      <c r="A143" s="35" t="s">
        <v>55</v>
      </c>
      <c r="E143" s="39" t="s">
        <v>5</v>
      </c>
    </row>
    <row r="144" spans="1:5" ht="12.75">
      <c r="A144" s="35" t="s">
        <v>56</v>
      </c>
      <c r="E144" s="40" t="s">
        <v>5</v>
      </c>
    </row>
    <row r="145" spans="1:5" ht="12.75">
      <c r="A145" t="s">
        <v>57</v>
      </c>
      <c r="E145" s="39" t="s">
        <v>5</v>
      </c>
    </row>
    <row r="146" spans="1:16" ht="12.75">
      <c r="A146" t="s">
        <v>49</v>
      </c>
      <c s="34" t="s">
        <v>224</v>
      </c>
      <c s="34" t="s">
        <v>861</v>
      </c>
      <c s="35" t="s">
        <v>5</v>
      </c>
      <c s="6" t="s">
        <v>862</v>
      </c>
      <c s="36" t="s">
        <v>53</v>
      </c>
      <c s="37">
        <v>8</v>
      </c>
      <c s="36">
        <v>0</v>
      </c>
      <c s="36">
        <f>ROUND(G146*H146,6)</f>
      </c>
      <c r="L146" s="38">
        <v>0</v>
      </c>
      <c s="32">
        <f>ROUND(ROUND(L146,2)*ROUND(G146,3),2)</f>
      </c>
      <c s="36" t="s">
        <v>99</v>
      </c>
      <c>
        <f>(M146*21)/100</f>
      </c>
      <c t="s">
        <v>27</v>
      </c>
    </row>
    <row r="147" spans="1:5" ht="12.75">
      <c r="A147" s="35" t="s">
        <v>55</v>
      </c>
      <c r="E147" s="39" t="s">
        <v>5</v>
      </c>
    </row>
    <row r="148" spans="1:5" ht="12.75">
      <c r="A148" s="35" t="s">
        <v>56</v>
      </c>
      <c r="E148" s="40" t="s">
        <v>5</v>
      </c>
    </row>
    <row r="149" spans="1:5" ht="12.75">
      <c r="A149" t="s">
        <v>57</v>
      </c>
      <c r="E149" s="39" t="s">
        <v>5</v>
      </c>
    </row>
    <row r="150" spans="1:16" ht="12.75">
      <c r="A150" t="s">
        <v>49</v>
      </c>
      <c s="34" t="s">
        <v>227</v>
      </c>
      <c s="34" t="s">
        <v>863</v>
      </c>
      <c s="35" t="s">
        <v>5</v>
      </c>
      <c s="6" t="s">
        <v>864</v>
      </c>
      <c s="36" t="s">
        <v>865</v>
      </c>
      <c s="37">
        <v>1</v>
      </c>
      <c s="36">
        <v>0</v>
      </c>
      <c s="36">
        <f>ROUND(G150*H150,6)</f>
      </c>
      <c r="L150" s="38">
        <v>0</v>
      </c>
      <c s="32">
        <f>ROUND(ROUND(L150,2)*ROUND(G150,3),2)</f>
      </c>
      <c s="36" t="s">
        <v>99</v>
      </c>
      <c>
        <f>(M150*21)/100</f>
      </c>
      <c t="s">
        <v>27</v>
      </c>
    </row>
    <row r="151" spans="1:5" ht="12.75">
      <c r="A151" s="35" t="s">
        <v>55</v>
      </c>
      <c r="E151" s="39" t="s">
        <v>5</v>
      </c>
    </row>
    <row r="152" spans="1:5" ht="12.75">
      <c r="A152" s="35" t="s">
        <v>56</v>
      </c>
      <c r="E152" s="40" t="s">
        <v>5</v>
      </c>
    </row>
    <row r="153" spans="1:5" ht="12.75">
      <c r="A153" t="s">
        <v>57</v>
      </c>
      <c r="E1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COUNTIFS(L8:L146,"=0",A8:A146,"P")+COUNTIFS(L8:L146,"",A8:A146,"P")+SUM(Q8:Q146)</f>
      </c>
    </row>
    <row r="8" spans="1:13" ht="12.75">
      <c r="A8" t="s">
        <v>44</v>
      </c>
      <c r="C8" s="28" t="s">
        <v>868</v>
      </c>
      <c r="E8" s="30" t="s">
        <v>867</v>
      </c>
      <c r="J8" s="29">
        <f>0+J9</f>
      </c>
      <c s="29">
        <f>0+K9</f>
      </c>
      <c s="29">
        <f>0+L9</f>
      </c>
      <c s="29">
        <f>0+M9</f>
      </c>
    </row>
    <row r="9" spans="1:13" ht="12.75">
      <c r="A9" t="s">
        <v>46</v>
      </c>
      <c r="C9" s="31" t="s">
        <v>46</v>
      </c>
      <c r="E9" s="33" t="s">
        <v>233</v>
      </c>
      <c r="J9" s="32">
        <f>0</f>
      </c>
      <c s="32">
        <f>0</f>
      </c>
      <c s="32">
        <f>0+L10+L14+L18+L22+L26+L30+L34+L38+L42+L46+L50+L54+L58+L62+L66+L70+L74+L78+L82+L86+L90+L94+L98+L102+L106+L110+L114+L118+L122+L126+L130+L134+L138+L142+L146</f>
      </c>
      <c s="32">
        <f>0+M10+M14+M18+M22+M26+M30+M34+M38+M42+M46+M50+M54+M58+M62+M66+M70+M74+M78+M82+M86+M90+M94+M98+M102+M106+M110+M114+M118+M122+M126+M130+M134+M138+M142+M146</f>
      </c>
    </row>
    <row r="10" spans="1:16" ht="25.5">
      <c r="A10" t="s">
        <v>49</v>
      </c>
      <c s="34" t="s">
        <v>103</v>
      </c>
      <c s="34" t="s">
        <v>869</v>
      </c>
      <c s="35" t="s">
        <v>5</v>
      </c>
      <c s="6" t="s">
        <v>870</v>
      </c>
      <c s="36" t="s">
        <v>64</v>
      </c>
      <c s="37">
        <v>320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511</v>
      </c>
      <c s="35" t="s">
        <v>5</v>
      </c>
      <c s="6" t="s">
        <v>512</v>
      </c>
      <c s="36" t="s">
        <v>53</v>
      </c>
      <c s="37">
        <v>320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421</v>
      </c>
      <c s="35" t="s">
        <v>5</v>
      </c>
      <c s="6" t="s">
        <v>422</v>
      </c>
      <c s="36" t="s">
        <v>423</v>
      </c>
      <c s="37">
        <v>1</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112</v>
      </c>
      <c s="34" t="s">
        <v>72</v>
      </c>
      <c s="35" t="s">
        <v>5</v>
      </c>
      <c s="6" t="s">
        <v>73</v>
      </c>
      <c s="36" t="s">
        <v>64</v>
      </c>
      <c s="37">
        <v>3</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115</v>
      </c>
      <c s="34" t="s">
        <v>871</v>
      </c>
      <c s="35" t="s">
        <v>5</v>
      </c>
      <c s="6" t="s">
        <v>872</v>
      </c>
      <c s="36" t="s">
        <v>277</v>
      </c>
      <c s="37">
        <v>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118</v>
      </c>
      <c s="34" t="s">
        <v>430</v>
      </c>
      <c s="35" t="s">
        <v>5</v>
      </c>
      <c s="6" t="s">
        <v>431</v>
      </c>
      <c s="36" t="s">
        <v>432</v>
      </c>
      <c s="37">
        <v>1.04</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121</v>
      </c>
      <c s="34" t="s">
        <v>433</v>
      </c>
      <c s="35" t="s">
        <v>5</v>
      </c>
      <c s="6" t="s">
        <v>434</v>
      </c>
      <c s="36" t="s">
        <v>432</v>
      </c>
      <c s="37">
        <v>1.04</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125</v>
      </c>
      <c s="34" t="s">
        <v>681</v>
      </c>
      <c s="35" t="s">
        <v>5</v>
      </c>
      <c s="6" t="s">
        <v>682</v>
      </c>
      <c s="36" t="s">
        <v>53</v>
      </c>
      <c s="37">
        <v>4</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128</v>
      </c>
      <c s="34" t="s">
        <v>683</v>
      </c>
      <c s="35" t="s">
        <v>5</v>
      </c>
      <c s="6" t="s">
        <v>684</v>
      </c>
      <c s="36" t="s">
        <v>53</v>
      </c>
      <c s="37">
        <v>4</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132</v>
      </c>
      <c s="34" t="s">
        <v>598</v>
      </c>
      <c s="35" t="s">
        <v>5</v>
      </c>
      <c s="6" t="s">
        <v>599</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136</v>
      </c>
      <c s="34" t="s">
        <v>596</v>
      </c>
      <c s="35" t="s">
        <v>5</v>
      </c>
      <c s="6" t="s">
        <v>597</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25.5">
      <c r="A54" t="s">
        <v>49</v>
      </c>
      <c s="34" t="s">
        <v>140</v>
      </c>
      <c s="34" t="s">
        <v>492</v>
      </c>
      <c s="35" t="s">
        <v>5</v>
      </c>
      <c s="6" t="s">
        <v>493</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144</v>
      </c>
      <c s="34" t="s">
        <v>494</v>
      </c>
      <c s="35" t="s">
        <v>5</v>
      </c>
      <c s="6" t="s">
        <v>495</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25.5">
      <c r="A62" t="s">
        <v>49</v>
      </c>
      <c s="34" t="s">
        <v>148</v>
      </c>
      <c s="34" t="s">
        <v>873</v>
      </c>
      <c s="35" t="s">
        <v>5</v>
      </c>
      <c s="6" t="s">
        <v>874</v>
      </c>
      <c s="36" t="s">
        <v>53</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152</v>
      </c>
      <c s="34" t="s">
        <v>875</v>
      </c>
      <c s="35" t="s">
        <v>5</v>
      </c>
      <c s="6" t="s">
        <v>876</v>
      </c>
      <c s="36" t="s">
        <v>53</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156</v>
      </c>
      <c s="34" t="s">
        <v>877</v>
      </c>
      <c s="35" t="s">
        <v>5</v>
      </c>
      <c s="6" t="s">
        <v>878</v>
      </c>
      <c s="36" t="s">
        <v>53</v>
      </c>
      <c s="37">
        <v>2</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160</v>
      </c>
      <c s="34" t="s">
        <v>879</v>
      </c>
      <c s="35" t="s">
        <v>5</v>
      </c>
      <c s="6" t="s">
        <v>880</v>
      </c>
      <c s="36" t="s">
        <v>53</v>
      </c>
      <c s="37">
        <v>2</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164</v>
      </c>
      <c s="34" t="s">
        <v>881</v>
      </c>
      <c s="35" t="s">
        <v>5</v>
      </c>
      <c s="6" t="s">
        <v>882</v>
      </c>
      <c s="36" t="s">
        <v>53</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168</v>
      </c>
      <c s="34" t="s">
        <v>883</v>
      </c>
      <c s="35" t="s">
        <v>5</v>
      </c>
      <c s="6" t="s">
        <v>884</v>
      </c>
      <c s="36" t="s">
        <v>53</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172</v>
      </c>
      <c s="34" t="s">
        <v>885</v>
      </c>
      <c s="35" t="s">
        <v>5</v>
      </c>
      <c s="6" t="s">
        <v>886</v>
      </c>
      <c s="36" t="s">
        <v>53</v>
      </c>
      <c s="37">
        <v>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176</v>
      </c>
      <c s="34" t="s">
        <v>887</v>
      </c>
      <c s="35" t="s">
        <v>5</v>
      </c>
      <c s="6" t="s">
        <v>888</v>
      </c>
      <c s="36" t="s">
        <v>53</v>
      </c>
      <c s="37">
        <v>2</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180</v>
      </c>
      <c s="34" t="s">
        <v>889</v>
      </c>
      <c s="35" t="s">
        <v>5</v>
      </c>
      <c s="6" t="s">
        <v>890</v>
      </c>
      <c s="36" t="s">
        <v>53</v>
      </c>
      <c s="37">
        <v>2</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184</v>
      </c>
      <c s="34" t="s">
        <v>891</v>
      </c>
      <c s="35" t="s">
        <v>5</v>
      </c>
      <c s="6" t="s">
        <v>892</v>
      </c>
      <c s="36" t="s">
        <v>53</v>
      </c>
      <c s="37">
        <v>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188</v>
      </c>
      <c s="34" t="s">
        <v>793</v>
      </c>
      <c s="35" t="s">
        <v>5</v>
      </c>
      <c s="6" t="s">
        <v>794</v>
      </c>
      <c s="36" t="s">
        <v>64</v>
      </c>
      <c s="37">
        <v>100</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192</v>
      </c>
      <c s="34" t="s">
        <v>795</v>
      </c>
      <c s="35" t="s">
        <v>5</v>
      </c>
      <c s="6" t="s">
        <v>796</v>
      </c>
      <c s="36" t="s">
        <v>64</v>
      </c>
      <c s="37">
        <v>100</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196</v>
      </c>
      <c s="34" t="s">
        <v>893</v>
      </c>
      <c s="35" t="s">
        <v>5</v>
      </c>
      <c s="6" t="s">
        <v>894</v>
      </c>
      <c s="36" t="s">
        <v>53</v>
      </c>
      <c s="37">
        <v>1</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200</v>
      </c>
      <c s="34" t="s">
        <v>895</v>
      </c>
      <c s="35" t="s">
        <v>5</v>
      </c>
      <c s="6" t="s">
        <v>896</v>
      </c>
      <c s="36" t="s">
        <v>53</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204</v>
      </c>
      <c s="34" t="s">
        <v>897</v>
      </c>
      <c s="35" t="s">
        <v>5</v>
      </c>
      <c s="6" t="s">
        <v>898</v>
      </c>
      <c s="36" t="s">
        <v>53</v>
      </c>
      <c s="37">
        <v>1</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25.5">
      <c r="A122" t="s">
        <v>49</v>
      </c>
      <c s="34" t="s">
        <v>208</v>
      </c>
      <c s="34" t="s">
        <v>899</v>
      </c>
      <c s="35" t="s">
        <v>5</v>
      </c>
      <c s="6" t="s">
        <v>900</v>
      </c>
      <c s="36" t="s">
        <v>53</v>
      </c>
      <c s="37">
        <v>1</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212</v>
      </c>
      <c s="34" t="s">
        <v>901</v>
      </c>
      <c s="35" t="s">
        <v>5</v>
      </c>
      <c s="6" t="s">
        <v>902</v>
      </c>
      <c s="36" t="s">
        <v>53</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214</v>
      </c>
      <c s="34" t="s">
        <v>903</v>
      </c>
      <c s="35" t="s">
        <v>5</v>
      </c>
      <c s="6" t="s">
        <v>904</v>
      </c>
      <c s="36" t="s">
        <v>53</v>
      </c>
      <c s="37">
        <v>1</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218</v>
      </c>
      <c s="34" t="s">
        <v>905</v>
      </c>
      <c s="35" t="s">
        <v>5</v>
      </c>
      <c s="6" t="s">
        <v>906</v>
      </c>
      <c s="36" t="s">
        <v>53</v>
      </c>
      <c s="37">
        <v>1</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220</v>
      </c>
      <c s="34" t="s">
        <v>801</v>
      </c>
      <c s="35" t="s">
        <v>5</v>
      </c>
      <c s="6" t="s">
        <v>802</v>
      </c>
      <c s="36" t="s">
        <v>53</v>
      </c>
      <c s="37">
        <v>1</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222</v>
      </c>
      <c s="34" t="s">
        <v>907</v>
      </c>
      <c s="35" t="s">
        <v>5</v>
      </c>
      <c s="6" t="s">
        <v>908</v>
      </c>
      <c s="36" t="s">
        <v>53</v>
      </c>
      <c s="37">
        <v>1</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12.75">
      <c r="A146" t="s">
        <v>49</v>
      </c>
      <c s="34" t="s">
        <v>224</v>
      </c>
      <c s="34" t="s">
        <v>909</v>
      </c>
      <c s="35" t="s">
        <v>5</v>
      </c>
      <c s="6" t="s">
        <v>910</v>
      </c>
      <c s="36" t="s">
        <v>53</v>
      </c>
      <c s="37">
        <v>1</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911</v>
      </c>
      <c s="41">
        <f>Rekapitulace!C23</f>
      </c>
      <c s="20" t="s">
        <v>0</v>
      </c>
      <c t="s">
        <v>23</v>
      </c>
      <c t="s">
        <v>27</v>
      </c>
    </row>
    <row r="4" spans="1:16" ht="32" customHeight="1">
      <c r="A4" s="24" t="s">
        <v>20</v>
      </c>
      <c s="25" t="s">
        <v>28</v>
      </c>
      <c s="27" t="s">
        <v>911</v>
      </c>
      <c r="E4" s="26" t="s">
        <v>912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COUNTIFS(L8:L148,"=0",A8:A148,"P")+COUNTIFS(L8:L148,"",A8:A148,"P")+SUM(Q8:Q148)</f>
      </c>
    </row>
    <row r="8" spans="1:13" ht="12.75">
      <c r="A8" t="s">
        <v>44</v>
      </c>
      <c r="C8" s="28" t="s">
        <v>915</v>
      </c>
      <c r="E8" s="30" t="s">
        <v>914</v>
      </c>
      <c r="J8" s="29">
        <f>0+J9+J38+J55+J64+J109+J134+J143</f>
      </c>
      <c s="29">
        <f>0+K9+K38+K55+K64+K109+K134+K143</f>
      </c>
      <c s="29">
        <f>0+L9+L38+L55+L64+L109+L134+L143</f>
      </c>
      <c s="29">
        <f>0+M9+M38+M55+M64+M109+M134+M143</f>
      </c>
    </row>
    <row r="9" spans="1:13" ht="12.75">
      <c r="A9" t="s">
        <v>46</v>
      </c>
      <c r="C9" s="31" t="s">
        <v>103</v>
      </c>
      <c r="E9" s="33" t="s">
        <v>916</v>
      </c>
      <c r="J9" s="32">
        <f>0</f>
      </c>
      <c s="32">
        <f>0</f>
      </c>
      <c s="32">
        <f>0+L10+L14+L18+L22+L26+L30+L34</f>
      </c>
      <c s="32">
        <f>0+M10+M14+M18+M22+M26+M30+M34</f>
      </c>
    </row>
    <row r="10" spans="1:16" ht="25.5">
      <c r="A10" t="s">
        <v>49</v>
      </c>
      <c s="34" t="s">
        <v>103</v>
      </c>
      <c s="34" t="s">
        <v>917</v>
      </c>
      <c s="35" t="s">
        <v>5</v>
      </c>
      <c s="6" t="s">
        <v>918</v>
      </c>
      <c s="36" t="s">
        <v>236</v>
      </c>
      <c s="37">
        <v>230.4</v>
      </c>
      <c s="36">
        <v>0</v>
      </c>
      <c s="36">
        <f>ROUND(G10*H10,6)</f>
      </c>
      <c r="L10" s="38">
        <v>0</v>
      </c>
      <c s="32">
        <f>ROUND(ROUND(L10,2)*ROUND(G10,3),2)</f>
      </c>
      <c s="36" t="s">
        <v>919</v>
      </c>
      <c>
        <f>(M10*21)/100</f>
      </c>
      <c t="s">
        <v>27</v>
      </c>
    </row>
    <row r="11" spans="1:5" ht="25.5">
      <c r="A11" s="35" t="s">
        <v>55</v>
      </c>
      <c r="E11" s="39" t="s">
        <v>918</v>
      </c>
    </row>
    <row r="12" spans="1:5" ht="12.75">
      <c r="A12" s="35" t="s">
        <v>56</v>
      </c>
      <c r="E12" s="40" t="s">
        <v>5</v>
      </c>
    </row>
    <row r="13" spans="1:5" ht="12.75">
      <c r="A13" t="s">
        <v>57</v>
      </c>
      <c r="E13" s="39" t="s">
        <v>5</v>
      </c>
    </row>
    <row r="14" spans="1:16" ht="25.5">
      <c r="A14" t="s">
        <v>49</v>
      </c>
      <c s="34" t="s">
        <v>27</v>
      </c>
      <c s="34" t="s">
        <v>920</v>
      </c>
      <c s="35" t="s">
        <v>5</v>
      </c>
      <c s="6" t="s">
        <v>921</v>
      </c>
      <c s="36" t="s">
        <v>236</v>
      </c>
      <c s="37">
        <v>7.2</v>
      </c>
      <c s="36">
        <v>0</v>
      </c>
      <c s="36">
        <f>ROUND(G14*H14,6)</f>
      </c>
      <c r="L14" s="38">
        <v>0</v>
      </c>
      <c s="32">
        <f>ROUND(ROUND(L14,2)*ROUND(G14,3),2)</f>
      </c>
      <c s="36" t="s">
        <v>919</v>
      </c>
      <c>
        <f>(M14*21)/100</f>
      </c>
      <c t="s">
        <v>27</v>
      </c>
    </row>
    <row r="15" spans="1:5" ht="25.5">
      <c r="A15" s="35" t="s">
        <v>55</v>
      </c>
      <c r="E15" s="39" t="s">
        <v>921</v>
      </c>
    </row>
    <row r="16" spans="1:5" ht="12.75">
      <c r="A16" s="35" t="s">
        <v>56</v>
      </c>
      <c r="E16" s="40" t="s">
        <v>5</v>
      </c>
    </row>
    <row r="17" spans="1:5" ht="12.75">
      <c r="A17" t="s">
        <v>57</v>
      </c>
      <c r="E17" s="39" t="s">
        <v>5</v>
      </c>
    </row>
    <row r="18" spans="1:16" ht="25.5">
      <c r="A18" t="s">
        <v>49</v>
      </c>
      <c s="34" t="s">
        <v>26</v>
      </c>
      <c s="34" t="s">
        <v>922</v>
      </c>
      <c s="35" t="s">
        <v>5</v>
      </c>
      <c s="6" t="s">
        <v>923</v>
      </c>
      <c s="36" t="s">
        <v>236</v>
      </c>
      <c s="37">
        <v>12.8</v>
      </c>
      <c s="36">
        <v>0</v>
      </c>
      <c s="36">
        <f>ROUND(G18*H18,6)</f>
      </c>
      <c r="L18" s="38">
        <v>0</v>
      </c>
      <c s="32">
        <f>ROUND(ROUND(L18,2)*ROUND(G18,3),2)</f>
      </c>
      <c s="36" t="s">
        <v>919</v>
      </c>
      <c>
        <f>(M18*21)/100</f>
      </c>
      <c t="s">
        <v>27</v>
      </c>
    </row>
    <row r="19" spans="1:5" ht="25.5">
      <c r="A19" s="35" t="s">
        <v>55</v>
      </c>
      <c r="E19" s="39" t="s">
        <v>924</v>
      </c>
    </row>
    <row r="20" spans="1:5" ht="12.75">
      <c r="A20" s="35" t="s">
        <v>56</v>
      </c>
      <c r="E20" s="40" t="s">
        <v>5</v>
      </c>
    </row>
    <row r="21" spans="1:5" ht="12.75">
      <c r="A21" t="s">
        <v>57</v>
      </c>
      <c r="E21" s="39" t="s">
        <v>5</v>
      </c>
    </row>
    <row r="22" spans="1:16" ht="25.5">
      <c r="A22" t="s">
        <v>49</v>
      </c>
      <c s="34" t="s">
        <v>112</v>
      </c>
      <c s="34" t="s">
        <v>925</v>
      </c>
      <c s="35" t="s">
        <v>5</v>
      </c>
      <c s="6" t="s">
        <v>926</v>
      </c>
      <c s="36" t="s">
        <v>236</v>
      </c>
      <c s="37">
        <v>250.4</v>
      </c>
      <c s="36">
        <v>0</v>
      </c>
      <c s="36">
        <f>ROUND(G22*H22,6)</f>
      </c>
      <c r="L22" s="38">
        <v>0</v>
      </c>
      <c s="32">
        <f>ROUND(ROUND(L22,2)*ROUND(G22,3),2)</f>
      </c>
      <c s="36" t="s">
        <v>919</v>
      </c>
      <c>
        <f>(M22*21)/100</f>
      </c>
      <c t="s">
        <v>27</v>
      </c>
    </row>
    <row r="23" spans="1:5" ht="25.5">
      <c r="A23" s="35" t="s">
        <v>55</v>
      </c>
      <c r="E23" s="39" t="s">
        <v>926</v>
      </c>
    </row>
    <row r="24" spans="1:5" ht="12.75">
      <c r="A24" s="35" t="s">
        <v>56</v>
      </c>
      <c r="E24" s="40" t="s">
        <v>5</v>
      </c>
    </row>
    <row r="25" spans="1:5" ht="12.75">
      <c r="A25" t="s">
        <v>57</v>
      </c>
      <c r="E25" s="39" t="s">
        <v>5</v>
      </c>
    </row>
    <row r="26" spans="1:16" ht="12.75">
      <c r="A26" t="s">
        <v>49</v>
      </c>
      <c s="34" t="s">
        <v>115</v>
      </c>
      <c s="34" t="s">
        <v>927</v>
      </c>
      <c s="35" t="s">
        <v>5</v>
      </c>
      <c s="6" t="s">
        <v>928</v>
      </c>
      <c s="36" t="s">
        <v>236</v>
      </c>
      <c s="37">
        <v>9.6</v>
      </c>
      <c s="36">
        <v>0</v>
      </c>
      <c s="36">
        <f>ROUND(G26*H26,6)</f>
      </c>
      <c r="L26" s="38">
        <v>0</v>
      </c>
      <c s="32">
        <f>ROUND(ROUND(L26,2)*ROUND(G26,3),2)</f>
      </c>
      <c s="36" t="s">
        <v>919</v>
      </c>
      <c>
        <f>(M26*21)/100</f>
      </c>
      <c t="s">
        <v>27</v>
      </c>
    </row>
    <row r="27" spans="1:5" ht="12.75">
      <c r="A27" s="35" t="s">
        <v>55</v>
      </c>
      <c r="E27" s="39" t="s">
        <v>928</v>
      </c>
    </row>
    <row r="28" spans="1:5" ht="12.75">
      <c r="A28" s="35" t="s">
        <v>56</v>
      </c>
      <c r="E28" s="40" t="s">
        <v>5</v>
      </c>
    </row>
    <row r="29" spans="1:5" ht="12.75">
      <c r="A29" t="s">
        <v>57</v>
      </c>
      <c r="E29" s="39" t="s">
        <v>929</v>
      </c>
    </row>
    <row r="30" spans="1:16" ht="12.75">
      <c r="A30" t="s">
        <v>49</v>
      </c>
      <c s="34" t="s">
        <v>118</v>
      </c>
      <c s="34" t="s">
        <v>930</v>
      </c>
      <c s="35" t="s">
        <v>5</v>
      </c>
      <c s="6" t="s">
        <v>931</v>
      </c>
      <c s="36" t="s">
        <v>932</v>
      </c>
      <c s="37">
        <v>18.24</v>
      </c>
      <c s="36">
        <v>1</v>
      </c>
      <c s="36">
        <f>ROUND(G30*H30,6)</f>
      </c>
      <c r="L30" s="38">
        <v>0</v>
      </c>
      <c s="32">
        <f>ROUND(ROUND(L30,2)*ROUND(G30,3),2)</f>
      </c>
      <c s="36" t="s">
        <v>919</v>
      </c>
      <c>
        <f>(M30*21)/100</f>
      </c>
      <c t="s">
        <v>27</v>
      </c>
    </row>
    <row r="31" spans="1:5" ht="12.75">
      <c r="A31" s="35" t="s">
        <v>55</v>
      </c>
      <c r="E31" s="39" t="s">
        <v>931</v>
      </c>
    </row>
    <row r="32" spans="1:5" ht="12.75">
      <c r="A32" s="35" t="s">
        <v>56</v>
      </c>
      <c r="E32" s="40" t="s">
        <v>5</v>
      </c>
    </row>
    <row r="33" spans="1:5" ht="12.75">
      <c r="A33" t="s">
        <v>57</v>
      </c>
      <c r="E33" s="39" t="s">
        <v>5</v>
      </c>
    </row>
    <row r="34" spans="1:16" ht="25.5">
      <c r="A34" t="s">
        <v>49</v>
      </c>
      <c s="34" t="s">
        <v>121</v>
      </c>
      <c s="34" t="s">
        <v>933</v>
      </c>
      <c s="35" t="s">
        <v>5</v>
      </c>
      <c s="6" t="s">
        <v>934</v>
      </c>
      <c s="36" t="s">
        <v>423</v>
      </c>
      <c s="37">
        <v>176</v>
      </c>
      <c s="36">
        <v>0</v>
      </c>
      <c s="36">
        <f>ROUND(G34*H34,6)</f>
      </c>
      <c r="L34" s="38">
        <v>0</v>
      </c>
      <c s="32">
        <f>ROUND(ROUND(L34,2)*ROUND(G34,3),2)</f>
      </c>
      <c s="36" t="s">
        <v>919</v>
      </c>
      <c>
        <f>(M34*21)/100</f>
      </c>
      <c t="s">
        <v>27</v>
      </c>
    </row>
    <row r="35" spans="1:5" ht="25.5">
      <c r="A35" s="35" t="s">
        <v>55</v>
      </c>
      <c r="E35" s="39" t="s">
        <v>934</v>
      </c>
    </row>
    <row r="36" spans="1:5" ht="12.75">
      <c r="A36" s="35" t="s">
        <v>56</v>
      </c>
      <c r="E36" s="40" t="s">
        <v>5</v>
      </c>
    </row>
    <row r="37" spans="1:5" ht="12.75">
      <c r="A37" t="s">
        <v>57</v>
      </c>
      <c r="E37" s="39" t="s">
        <v>5</v>
      </c>
    </row>
    <row r="38" spans="1:13" ht="12.75">
      <c r="A38" t="s">
        <v>46</v>
      </c>
      <c r="C38" s="31" t="s">
        <v>27</v>
      </c>
      <c r="E38" s="33" t="s">
        <v>935</v>
      </c>
      <c r="J38" s="32">
        <f>0</f>
      </c>
      <c s="32">
        <f>0</f>
      </c>
      <c s="32">
        <f>0+L39+L43+L47+L51</f>
      </c>
      <c s="32">
        <f>0+M39+M43+M47+M51</f>
      </c>
    </row>
    <row r="39" spans="1:16" ht="25.5">
      <c r="A39" t="s">
        <v>49</v>
      </c>
      <c s="34" t="s">
        <v>125</v>
      </c>
      <c s="34" t="s">
        <v>936</v>
      </c>
      <c s="35" t="s">
        <v>5</v>
      </c>
      <c s="6" t="s">
        <v>937</v>
      </c>
      <c s="36" t="s">
        <v>423</v>
      </c>
      <c s="37">
        <v>80</v>
      </c>
      <c s="36">
        <v>0.000167</v>
      </c>
      <c s="36">
        <f>ROUND(G39*H39,6)</f>
      </c>
      <c r="L39" s="38">
        <v>0</v>
      </c>
      <c s="32">
        <f>ROUND(ROUND(L39,2)*ROUND(G39,3),2)</f>
      </c>
      <c s="36" t="s">
        <v>919</v>
      </c>
      <c>
        <f>(M39*21)/100</f>
      </c>
      <c t="s">
        <v>27</v>
      </c>
    </row>
    <row r="40" spans="1:5" ht="25.5">
      <c r="A40" s="35" t="s">
        <v>55</v>
      </c>
      <c r="E40" s="39" t="s">
        <v>937</v>
      </c>
    </row>
    <row r="41" spans="1:5" ht="12.75">
      <c r="A41" s="35" t="s">
        <v>56</v>
      </c>
      <c r="E41" s="40" t="s">
        <v>5</v>
      </c>
    </row>
    <row r="42" spans="1:5" ht="12.75">
      <c r="A42" t="s">
        <v>57</v>
      </c>
      <c r="E42" s="39" t="s">
        <v>5</v>
      </c>
    </row>
    <row r="43" spans="1:16" ht="12.75">
      <c r="A43" t="s">
        <v>49</v>
      </c>
      <c s="34" t="s">
        <v>128</v>
      </c>
      <c s="34" t="s">
        <v>938</v>
      </c>
      <c s="35" t="s">
        <v>5</v>
      </c>
      <c s="6" t="s">
        <v>939</v>
      </c>
      <c s="36" t="s">
        <v>423</v>
      </c>
      <c s="37">
        <v>94.76</v>
      </c>
      <c s="36">
        <v>0.0003</v>
      </c>
      <c s="36">
        <f>ROUND(G43*H43,6)</f>
      </c>
      <c r="L43" s="38">
        <v>0</v>
      </c>
      <c s="32">
        <f>ROUND(ROUND(L43,2)*ROUND(G43,3),2)</f>
      </c>
      <c s="36" t="s">
        <v>919</v>
      </c>
      <c>
        <f>(M43*21)/100</f>
      </c>
      <c t="s">
        <v>27</v>
      </c>
    </row>
    <row r="44" spans="1:5" ht="12.75">
      <c r="A44" s="35" t="s">
        <v>55</v>
      </c>
      <c r="E44" s="39" t="s">
        <v>939</v>
      </c>
    </row>
    <row r="45" spans="1:5" ht="12.75">
      <c r="A45" s="35" t="s">
        <v>56</v>
      </c>
      <c r="E45" s="40" t="s">
        <v>5</v>
      </c>
    </row>
    <row r="46" spans="1:5" ht="12.75">
      <c r="A46" t="s">
        <v>57</v>
      </c>
      <c r="E46" s="39" t="s">
        <v>5</v>
      </c>
    </row>
    <row r="47" spans="1:16" ht="38.25">
      <c r="A47" t="s">
        <v>49</v>
      </c>
      <c s="34" t="s">
        <v>132</v>
      </c>
      <c s="34" t="s">
        <v>940</v>
      </c>
      <c s="35" t="s">
        <v>5</v>
      </c>
      <c s="6" t="s">
        <v>941</v>
      </c>
      <c s="36" t="s">
        <v>64</v>
      </c>
      <c s="37">
        <v>32</v>
      </c>
      <c s="36">
        <v>0.274112</v>
      </c>
      <c s="36">
        <f>ROUND(G47*H47,6)</f>
      </c>
      <c r="L47" s="38">
        <v>0</v>
      </c>
      <c s="32">
        <f>ROUND(ROUND(L47,2)*ROUND(G47,3),2)</f>
      </c>
      <c s="36" t="s">
        <v>919</v>
      </c>
      <c>
        <f>(M47*21)/100</f>
      </c>
      <c t="s">
        <v>27</v>
      </c>
    </row>
    <row r="48" spans="1:5" ht="38.25">
      <c r="A48" s="35" t="s">
        <v>55</v>
      </c>
      <c r="E48" s="39" t="s">
        <v>942</v>
      </c>
    </row>
    <row r="49" spans="1:5" ht="12.75">
      <c r="A49" s="35" t="s">
        <v>56</v>
      </c>
      <c r="E49" s="40" t="s">
        <v>5</v>
      </c>
    </row>
    <row r="50" spans="1:5" ht="12.75">
      <c r="A50" t="s">
        <v>57</v>
      </c>
      <c r="E50" s="39" t="s">
        <v>5</v>
      </c>
    </row>
    <row r="51" spans="1:16" ht="25.5">
      <c r="A51" t="s">
        <v>49</v>
      </c>
      <c s="34" t="s">
        <v>136</v>
      </c>
      <c s="34" t="s">
        <v>943</v>
      </c>
      <c s="35" t="s">
        <v>5</v>
      </c>
      <c s="6" t="s">
        <v>944</v>
      </c>
      <c s="36" t="s">
        <v>236</v>
      </c>
      <c s="37">
        <v>7.2</v>
      </c>
      <c s="36">
        <v>2.301022</v>
      </c>
      <c s="36">
        <f>ROUND(G51*H51,6)</f>
      </c>
      <c r="L51" s="38">
        <v>0</v>
      </c>
      <c s="32">
        <f>ROUND(ROUND(L51,2)*ROUND(G51,3),2)</f>
      </c>
      <c s="36" t="s">
        <v>919</v>
      </c>
      <c>
        <f>(M51*21)/100</f>
      </c>
      <c t="s">
        <v>27</v>
      </c>
    </row>
    <row r="52" spans="1:5" ht="25.5">
      <c r="A52" s="35" t="s">
        <v>55</v>
      </c>
      <c r="E52" s="39" t="s">
        <v>944</v>
      </c>
    </row>
    <row r="53" spans="1:5" ht="12.75">
      <c r="A53" s="35" t="s">
        <v>56</v>
      </c>
      <c r="E53" s="40" t="s">
        <v>5</v>
      </c>
    </row>
    <row r="54" spans="1:5" ht="12.75">
      <c r="A54" t="s">
        <v>57</v>
      </c>
      <c r="E54" s="39" t="s">
        <v>5</v>
      </c>
    </row>
    <row r="55" spans="1:13" ht="12.75">
      <c r="A55" t="s">
        <v>46</v>
      </c>
      <c r="C55" s="31" t="s">
        <v>26</v>
      </c>
      <c r="E55" s="33" t="s">
        <v>945</v>
      </c>
      <c r="J55" s="32">
        <f>0</f>
      </c>
      <c s="32">
        <f>0</f>
      </c>
      <c s="32">
        <f>0+L56+L60</f>
      </c>
      <c s="32">
        <f>0+M56+M60</f>
      </c>
    </row>
    <row r="56" spans="1:16" ht="25.5">
      <c r="A56" t="s">
        <v>49</v>
      </c>
      <c s="34" t="s">
        <v>140</v>
      </c>
      <c s="34" t="s">
        <v>946</v>
      </c>
      <c s="35" t="s">
        <v>5</v>
      </c>
      <c s="6" t="s">
        <v>947</v>
      </c>
      <c s="36" t="s">
        <v>53</v>
      </c>
      <c s="37">
        <v>2</v>
      </c>
      <c s="36">
        <v>0.002388</v>
      </c>
      <c s="36">
        <f>ROUND(G56*H56,6)</f>
      </c>
      <c r="L56" s="38">
        <v>0</v>
      </c>
      <c s="32">
        <f>ROUND(ROUND(L56,2)*ROUND(G56,3),2)</f>
      </c>
      <c s="36" t="s">
        <v>919</v>
      </c>
      <c>
        <f>(M56*21)/100</f>
      </c>
      <c t="s">
        <v>27</v>
      </c>
    </row>
    <row r="57" spans="1:5" ht="25.5">
      <c r="A57" s="35" t="s">
        <v>55</v>
      </c>
      <c r="E57" s="39" t="s">
        <v>947</v>
      </c>
    </row>
    <row r="58" spans="1:5" ht="12.75">
      <c r="A58" s="35" t="s">
        <v>56</v>
      </c>
      <c r="E58" s="40" t="s">
        <v>5</v>
      </c>
    </row>
    <row r="59" spans="1:5" ht="12.75">
      <c r="A59" t="s">
        <v>57</v>
      </c>
      <c r="E59" s="39" t="s">
        <v>5</v>
      </c>
    </row>
    <row r="60" spans="1:16" ht="12.75">
      <c r="A60" t="s">
        <v>49</v>
      </c>
      <c s="34" t="s">
        <v>144</v>
      </c>
      <c s="34" t="s">
        <v>948</v>
      </c>
      <c s="35" t="s">
        <v>5</v>
      </c>
      <c s="6" t="s">
        <v>949</v>
      </c>
      <c s="36" t="s">
        <v>53</v>
      </c>
      <c s="37">
        <v>2</v>
      </c>
      <c s="36">
        <v>0.77</v>
      </c>
      <c s="36">
        <f>ROUND(G60*H60,6)</f>
      </c>
      <c r="L60" s="38">
        <v>0</v>
      </c>
      <c s="32">
        <f>ROUND(ROUND(L60,2)*ROUND(G60,3),2)</f>
      </c>
      <c s="36" t="s">
        <v>919</v>
      </c>
      <c>
        <f>(M60*21)/100</f>
      </c>
      <c t="s">
        <v>27</v>
      </c>
    </row>
    <row r="61" spans="1:5" ht="12.75">
      <c r="A61" s="35" t="s">
        <v>55</v>
      </c>
      <c r="E61" s="39" t="s">
        <v>949</v>
      </c>
    </row>
    <row r="62" spans="1:5" ht="12.75">
      <c r="A62" s="35" t="s">
        <v>56</v>
      </c>
      <c r="E62" s="40" t="s">
        <v>5</v>
      </c>
    </row>
    <row r="63" spans="1:5" ht="12.75">
      <c r="A63" t="s">
        <v>57</v>
      </c>
      <c r="E63" s="39" t="s">
        <v>5</v>
      </c>
    </row>
    <row r="64" spans="1:13" ht="12.75">
      <c r="A64" t="s">
        <v>46</v>
      </c>
      <c r="C64" s="31" t="s">
        <v>115</v>
      </c>
      <c r="E64" s="33" t="s">
        <v>950</v>
      </c>
      <c r="J64" s="32">
        <f>0</f>
      </c>
      <c s="32">
        <f>0</f>
      </c>
      <c s="32">
        <f>0+L65+L69+L73+L77+L81+L85+L89+L93+L97+L101+L105</f>
      </c>
      <c s="32">
        <f>0+M65+M69+M73+M77+M81+M85+M89+M93+M97+M101+M105</f>
      </c>
    </row>
    <row r="65" spans="1:16" ht="25.5">
      <c r="A65" t="s">
        <v>49</v>
      </c>
      <c s="34" t="s">
        <v>148</v>
      </c>
      <c s="34" t="s">
        <v>951</v>
      </c>
      <c s="35" t="s">
        <v>5</v>
      </c>
      <c s="6" t="s">
        <v>952</v>
      </c>
      <c s="36" t="s">
        <v>236</v>
      </c>
      <c s="37">
        <v>36.8</v>
      </c>
      <c s="36">
        <v>1.964</v>
      </c>
      <c s="36">
        <f>ROUND(G65*H65,6)</f>
      </c>
      <c r="L65" s="38">
        <v>0</v>
      </c>
      <c s="32">
        <f>ROUND(ROUND(L65,2)*ROUND(G65,3),2)</f>
      </c>
      <c s="36" t="s">
        <v>919</v>
      </c>
      <c>
        <f>(M65*21)/100</f>
      </c>
      <c t="s">
        <v>27</v>
      </c>
    </row>
    <row r="66" spans="1:5" ht="25.5">
      <c r="A66" s="35" t="s">
        <v>55</v>
      </c>
      <c r="E66" s="39" t="s">
        <v>952</v>
      </c>
    </row>
    <row r="67" spans="1:5" ht="12.75">
      <c r="A67" s="35" t="s">
        <v>56</v>
      </c>
      <c r="E67" s="40" t="s">
        <v>5</v>
      </c>
    </row>
    <row r="68" spans="1:5" ht="12.75">
      <c r="A68" t="s">
        <v>57</v>
      </c>
      <c r="E68" s="39" t="s">
        <v>5</v>
      </c>
    </row>
    <row r="69" spans="1:16" ht="12.75">
      <c r="A69" t="s">
        <v>49</v>
      </c>
      <c s="34" t="s">
        <v>152</v>
      </c>
      <c s="34" t="s">
        <v>953</v>
      </c>
      <c s="35" t="s">
        <v>5</v>
      </c>
      <c s="6" t="s">
        <v>954</v>
      </c>
      <c s="36" t="s">
        <v>64</v>
      </c>
      <c s="37">
        <v>32</v>
      </c>
      <c s="36">
        <v>0</v>
      </c>
      <c s="36">
        <f>ROUND(G69*H69,6)</f>
      </c>
      <c r="L69" s="38">
        <v>0</v>
      </c>
      <c s="32">
        <f>ROUND(ROUND(L69,2)*ROUND(G69,3),2)</f>
      </c>
      <c s="36" t="s">
        <v>919</v>
      </c>
      <c>
        <f>(M69*21)/100</f>
      </c>
      <c t="s">
        <v>27</v>
      </c>
    </row>
    <row r="70" spans="1:5" ht="12.75">
      <c r="A70" s="35" t="s">
        <v>55</v>
      </c>
      <c r="E70" s="39" t="s">
        <v>954</v>
      </c>
    </row>
    <row r="71" spans="1:5" ht="12.75">
      <c r="A71" s="35" t="s">
        <v>56</v>
      </c>
      <c r="E71" s="40" t="s">
        <v>5</v>
      </c>
    </row>
    <row r="72" spans="1:5" ht="12.75">
      <c r="A72" t="s">
        <v>57</v>
      </c>
      <c r="E72" s="39" t="s">
        <v>5</v>
      </c>
    </row>
    <row r="73" spans="1:16" ht="12.75">
      <c r="A73" t="s">
        <v>49</v>
      </c>
      <c s="34" t="s">
        <v>156</v>
      </c>
      <c s="34" t="s">
        <v>955</v>
      </c>
      <c s="35" t="s">
        <v>5</v>
      </c>
      <c s="6" t="s">
        <v>956</v>
      </c>
      <c s="36" t="s">
        <v>64</v>
      </c>
      <c s="37">
        <v>64</v>
      </c>
      <c s="36">
        <v>0.04939</v>
      </c>
      <c s="36">
        <f>ROUND(G73*H73,6)</f>
      </c>
      <c r="L73" s="38">
        <v>0</v>
      </c>
      <c s="32">
        <f>ROUND(ROUND(L73,2)*ROUND(G73,3),2)</f>
      </c>
      <c s="36" t="s">
        <v>919</v>
      </c>
      <c>
        <f>(M73*21)/100</f>
      </c>
      <c t="s">
        <v>27</v>
      </c>
    </row>
    <row r="74" spans="1:5" ht="12.75">
      <c r="A74" s="35" t="s">
        <v>55</v>
      </c>
      <c r="E74" s="39" t="s">
        <v>956</v>
      </c>
    </row>
    <row r="75" spans="1:5" ht="12.75">
      <c r="A75" s="35" t="s">
        <v>56</v>
      </c>
      <c r="E75" s="40" t="s">
        <v>5</v>
      </c>
    </row>
    <row r="76" spans="1:5" ht="12.75">
      <c r="A76" t="s">
        <v>57</v>
      </c>
      <c r="E76" s="39" t="s">
        <v>5</v>
      </c>
    </row>
    <row r="77" spans="1:16" ht="25.5">
      <c r="A77" t="s">
        <v>49</v>
      </c>
      <c s="34" t="s">
        <v>160</v>
      </c>
      <c s="34" t="s">
        <v>957</v>
      </c>
      <c s="35" t="s">
        <v>5</v>
      </c>
      <c s="6" t="s">
        <v>958</v>
      </c>
      <c s="36" t="s">
        <v>53</v>
      </c>
      <c s="37">
        <v>53.333</v>
      </c>
      <c s="36">
        <v>0.304</v>
      </c>
      <c s="36">
        <f>ROUND(G77*H77,6)</f>
      </c>
      <c r="L77" s="38">
        <v>0</v>
      </c>
      <c s="32">
        <f>ROUND(ROUND(L77,2)*ROUND(G77,3),2)</f>
      </c>
      <c s="36" t="s">
        <v>919</v>
      </c>
      <c>
        <f>(M77*21)/100</f>
      </c>
      <c t="s">
        <v>27</v>
      </c>
    </row>
    <row r="78" spans="1:5" ht="25.5">
      <c r="A78" s="35" t="s">
        <v>55</v>
      </c>
      <c r="E78" s="39" t="s">
        <v>958</v>
      </c>
    </row>
    <row r="79" spans="1:5" ht="12.75">
      <c r="A79" s="35" t="s">
        <v>56</v>
      </c>
      <c r="E79" s="40" t="s">
        <v>5</v>
      </c>
    </row>
    <row r="80" spans="1:5" ht="12.75">
      <c r="A80" t="s">
        <v>57</v>
      </c>
      <c r="E80" s="39" t="s">
        <v>5</v>
      </c>
    </row>
    <row r="81" spans="1:16" ht="12.75">
      <c r="A81" t="s">
        <v>49</v>
      </c>
      <c s="34" t="s">
        <v>164</v>
      </c>
      <c s="34" t="s">
        <v>959</v>
      </c>
      <c s="35" t="s">
        <v>5</v>
      </c>
      <c s="6" t="s">
        <v>960</v>
      </c>
      <c s="36" t="s">
        <v>932</v>
      </c>
      <c s="37">
        <v>182.4</v>
      </c>
      <c s="36">
        <v>1</v>
      </c>
      <c s="36">
        <f>ROUND(G81*H81,6)</f>
      </c>
      <c r="L81" s="38">
        <v>0</v>
      </c>
      <c s="32">
        <f>ROUND(ROUND(L81,2)*ROUND(G81,3),2)</f>
      </c>
      <c s="36" t="s">
        <v>919</v>
      </c>
      <c>
        <f>(M81*21)/100</f>
      </c>
      <c t="s">
        <v>27</v>
      </c>
    </row>
    <row r="82" spans="1:5" ht="12.75">
      <c r="A82" s="35" t="s">
        <v>55</v>
      </c>
      <c r="E82" s="39" t="s">
        <v>960</v>
      </c>
    </row>
    <row r="83" spans="1:5" ht="12.75">
      <c r="A83" s="35" t="s">
        <v>56</v>
      </c>
      <c r="E83" s="40" t="s">
        <v>5</v>
      </c>
    </row>
    <row r="84" spans="1:5" ht="12.75">
      <c r="A84" t="s">
        <v>57</v>
      </c>
      <c r="E84" s="39" t="s">
        <v>961</v>
      </c>
    </row>
    <row r="85" spans="1:16" ht="12.75">
      <c r="A85" t="s">
        <v>49</v>
      </c>
      <c s="34" t="s">
        <v>168</v>
      </c>
      <c s="34" t="s">
        <v>962</v>
      </c>
      <c s="35" t="s">
        <v>5</v>
      </c>
      <c s="6" t="s">
        <v>963</v>
      </c>
      <c s="36" t="s">
        <v>53</v>
      </c>
      <c s="37">
        <v>213.333</v>
      </c>
      <c s="36">
        <v>0</v>
      </c>
      <c s="36">
        <f>ROUND(G85*H85,6)</f>
      </c>
      <c r="L85" s="38">
        <v>0</v>
      </c>
      <c s="32">
        <f>ROUND(ROUND(L85,2)*ROUND(G85,3),2)</f>
      </c>
      <c s="36" t="s">
        <v>919</v>
      </c>
      <c>
        <f>(M85*21)/100</f>
      </c>
      <c t="s">
        <v>27</v>
      </c>
    </row>
    <row r="86" spans="1:5" ht="12.75">
      <c r="A86" s="35" t="s">
        <v>55</v>
      </c>
      <c r="E86" s="39" t="s">
        <v>963</v>
      </c>
    </row>
    <row r="87" spans="1:5" ht="12.75">
      <c r="A87" s="35" t="s">
        <v>56</v>
      </c>
      <c r="E87" s="40" t="s">
        <v>5</v>
      </c>
    </row>
    <row r="88" spans="1:5" ht="12.75">
      <c r="A88" t="s">
        <v>57</v>
      </c>
      <c r="E88" s="39" t="s">
        <v>5</v>
      </c>
    </row>
    <row r="89" spans="1:16" ht="12.75">
      <c r="A89" t="s">
        <v>49</v>
      </c>
      <c s="34" t="s">
        <v>172</v>
      </c>
      <c s="34" t="s">
        <v>964</v>
      </c>
      <c s="35" t="s">
        <v>5</v>
      </c>
      <c s="6" t="s">
        <v>965</v>
      </c>
      <c s="36" t="s">
        <v>53</v>
      </c>
      <c s="37">
        <v>213.333</v>
      </c>
      <c s="36">
        <v>0.01007</v>
      </c>
      <c s="36">
        <f>ROUND(G89*H89,6)</f>
      </c>
      <c r="L89" s="38">
        <v>0</v>
      </c>
      <c s="32">
        <f>ROUND(ROUND(L89,2)*ROUND(G89,3),2)</f>
      </c>
      <c s="36" t="s">
        <v>919</v>
      </c>
      <c>
        <f>(M89*21)/100</f>
      </c>
      <c t="s">
        <v>27</v>
      </c>
    </row>
    <row r="90" spans="1:5" ht="12.75">
      <c r="A90" s="35" t="s">
        <v>55</v>
      </c>
      <c r="E90" s="39" t="s">
        <v>965</v>
      </c>
    </row>
    <row r="91" spans="1:5" ht="12.75">
      <c r="A91" s="35" t="s">
        <v>56</v>
      </c>
      <c r="E91" s="40" t="s">
        <v>5</v>
      </c>
    </row>
    <row r="92" spans="1:5" ht="12.75">
      <c r="A92" t="s">
        <v>57</v>
      </c>
      <c r="E92" s="39" t="s">
        <v>5</v>
      </c>
    </row>
    <row r="93" spans="1:16" ht="12.75">
      <c r="A93" t="s">
        <v>49</v>
      </c>
      <c s="34" t="s">
        <v>176</v>
      </c>
      <c s="34" t="s">
        <v>966</v>
      </c>
      <c s="35" t="s">
        <v>5</v>
      </c>
      <c s="6" t="s">
        <v>967</v>
      </c>
      <c s="36" t="s">
        <v>53</v>
      </c>
      <c s="37">
        <v>60</v>
      </c>
      <c s="36">
        <v>0</v>
      </c>
      <c s="36">
        <f>ROUND(G93*H93,6)</f>
      </c>
      <c r="L93" s="38">
        <v>0</v>
      </c>
      <c s="32">
        <f>ROUND(ROUND(L93,2)*ROUND(G93,3),2)</f>
      </c>
      <c s="36" t="s">
        <v>919</v>
      </c>
      <c>
        <f>(M93*21)/100</f>
      </c>
      <c t="s">
        <v>27</v>
      </c>
    </row>
    <row r="94" spans="1:5" ht="12.75">
      <c r="A94" s="35" t="s">
        <v>55</v>
      </c>
      <c r="E94" s="39" t="s">
        <v>967</v>
      </c>
    </row>
    <row r="95" spans="1:5" ht="12.75">
      <c r="A95" s="35" t="s">
        <v>56</v>
      </c>
      <c r="E95" s="40" t="s">
        <v>5</v>
      </c>
    </row>
    <row r="96" spans="1:5" ht="12.75">
      <c r="A96" t="s">
        <v>57</v>
      </c>
      <c r="E96" s="39" t="s">
        <v>5</v>
      </c>
    </row>
    <row r="97" spans="1:16" ht="25.5">
      <c r="A97" t="s">
        <v>49</v>
      </c>
      <c s="34" t="s">
        <v>180</v>
      </c>
      <c s="34" t="s">
        <v>968</v>
      </c>
      <c s="35" t="s">
        <v>5</v>
      </c>
      <c s="6" t="s">
        <v>969</v>
      </c>
      <c s="36" t="s">
        <v>53</v>
      </c>
      <c s="37">
        <v>60</v>
      </c>
      <c s="36">
        <v>0.00105</v>
      </c>
      <c s="36">
        <f>ROUND(G97*H97,6)</f>
      </c>
      <c r="L97" s="38">
        <v>0</v>
      </c>
      <c s="32">
        <f>ROUND(ROUND(L97,2)*ROUND(G97,3),2)</f>
      </c>
      <c s="36" t="s">
        <v>919</v>
      </c>
      <c>
        <f>(M97*21)/100</f>
      </c>
      <c t="s">
        <v>27</v>
      </c>
    </row>
    <row r="98" spans="1:5" ht="25.5">
      <c r="A98" s="35" t="s">
        <v>55</v>
      </c>
      <c r="E98" s="39" t="s">
        <v>969</v>
      </c>
    </row>
    <row r="99" spans="1:5" ht="12.75">
      <c r="A99" s="35" t="s">
        <v>56</v>
      </c>
      <c r="E99" s="40" t="s">
        <v>5</v>
      </c>
    </row>
    <row r="100" spans="1:5" ht="12.75">
      <c r="A100" t="s">
        <v>57</v>
      </c>
      <c r="E100" s="39" t="s">
        <v>5</v>
      </c>
    </row>
    <row r="101" spans="1:16" ht="12.75">
      <c r="A101" t="s">
        <v>49</v>
      </c>
      <c s="34" t="s">
        <v>184</v>
      </c>
      <c s="34" t="s">
        <v>970</v>
      </c>
      <c s="35" t="s">
        <v>5</v>
      </c>
      <c s="6" t="s">
        <v>971</v>
      </c>
      <c s="36" t="s">
        <v>53</v>
      </c>
      <c s="37">
        <v>2</v>
      </c>
      <c s="36">
        <v>0</v>
      </c>
      <c s="36">
        <f>ROUND(G101*H101,6)</f>
      </c>
      <c r="L101" s="38">
        <v>0</v>
      </c>
      <c s="32">
        <f>ROUND(ROUND(L101,2)*ROUND(G101,3),2)</f>
      </c>
      <c s="36" t="s">
        <v>919</v>
      </c>
      <c>
        <f>(M101*21)/100</f>
      </c>
      <c t="s">
        <v>27</v>
      </c>
    </row>
    <row r="102" spans="1:5" ht="12.75">
      <c r="A102" s="35" t="s">
        <v>55</v>
      </c>
      <c r="E102" s="39" t="s">
        <v>971</v>
      </c>
    </row>
    <row r="103" spans="1:5" ht="12.75">
      <c r="A103" s="35" t="s">
        <v>56</v>
      </c>
      <c r="E103" s="40" t="s">
        <v>5</v>
      </c>
    </row>
    <row r="104" spans="1:5" ht="12.75">
      <c r="A104" t="s">
        <v>57</v>
      </c>
      <c r="E104" s="39" t="s">
        <v>5</v>
      </c>
    </row>
    <row r="105" spans="1:16" ht="12.75">
      <c r="A105" t="s">
        <v>49</v>
      </c>
      <c s="34" t="s">
        <v>188</v>
      </c>
      <c s="34" t="s">
        <v>972</v>
      </c>
      <c s="35" t="s">
        <v>5</v>
      </c>
      <c s="6" t="s">
        <v>973</v>
      </c>
      <c s="36" t="s">
        <v>53</v>
      </c>
      <c s="37">
        <v>2</v>
      </c>
      <c s="36">
        <v>0.00377</v>
      </c>
      <c s="36">
        <f>ROUND(G105*H105,6)</f>
      </c>
      <c r="L105" s="38">
        <v>0</v>
      </c>
      <c s="32">
        <f>ROUND(ROUND(L105,2)*ROUND(G105,3),2)</f>
      </c>
      <c s="36" t="s">
        <v>919</v>
      </c>
      <c>
        <f>(M105*21)/100</f>
      </c>
      <c t="s">
        <v>27</v>
      </c>
    </row>
    <row r="106" spans="1:5" ht="12.75">
      <c r="A106" s="35" t="s">
        <v>55</v>
      </c>
      <c r="E106" s="39" t="s">
        <v>973</v>
      </c>
    </row>
    <row r="107" spans="1:5" ht="12.75">
      <c r="A107" s="35" t="s">
        <v>56</v>
      </c>
      <c r="E107" s="40" t="s">
        <v>5</v>
      </c>
    </row>
    <row r="108" spans="1:5" ht="12.75">
      <c r="A108" t="s">
        <v>57</v>
      </c>
      <c r="E108" s="39" t="s">
        <v>5</v>
      </c>
    </row>
    <row r="109" spans="1:13" ht="12.75">
      <c r="A109" t="s">
        <v>46</v>
      </c>
      <c r="C109" s="31" t="s">
        <v>128</v>
      </c>
      <c r="E109" s="33" t="s">
        <v>974</v>
      </c>
      <c r="J109" s="32">
        <f>0</f>
      </c>
      <c s="32">
        <f>0</f>
      </c>
      <c s="32">
        <f>0+L110+L114+L118+L122+L126+L130</f>
      </c>
      <c s="32">
        <f>0+M110+M114+M118+M122+M126+M130</f>
      </c>
    </row>
    <row r="110" spans="1:16" ht="25.5">
      <c r="A110" t="s">
        <v>49</v>
      </c>
      <c s="34" t="s">
        <v>192</v>
      </c>
      <c s="34" t="s">
        <v>975</v>
      </c>
      <c s="35" t="s">
        <v>5</v>
      </c>
      <c s="6" t="s">
        <v>976</v>
      </c>
      <c s="36" t="s">
        <v>423</v>
      </c>
      <c s="37">
        <v>320</v>
      </c>
      <c s="36">
        <v>0.02655</v>
      </c>
      <c s="36">
        <f>ROUND(G110*H110,6)</f>
      </c>
      <c r="L110" s="38">
        <v>0</v>
      </c>
      <c s="32">
        <f>ROUND(ROUND(L110,2)*ROUND(G110,3),2)</f>
      </c>
      <c s="36" t="s">
        <v>919</v>
      </c>
      <c>
        <f>(M110*21)/100</f>
      </c>
      <c t="s">
        <v>27</v>
      </c>
    </row>
    <row r="111" spans="1:5" ht="25.5">
      <c r="A111" s="35" t="s">
        <v>55</v>
      </c>
      <c r="E111" s="39" t="s">
        <v>976</v>
      </c>
    </row>
    <row r="112" spans="1:5" ht="12.75">
      <c r="A112" s="35" t="s">
        <v>56</v>
      </c>
      <c r="E112" s="40" t="s">
        <v>5</v>
      </c>
    </row>
    <row r="113" spans="1:5" ht="12.75">
      <c r="A113" t="s">
        <v>57</v>
      </c>
      <c r="E113" s="39" t="s">
        <v>5</v>
      </c>
    </row>
    <row r="114" spans="1:16" ht="25.5">
      <c r="A114" t="s">
        <v>49</v>
      </c>
      <c s="34" t="s">
        <v>196</v>
      </c>
      <c s="34" t="s">
        <v>977</v>
      </c>
      <c s="35" t="s">
        <v>5</v>
      </c>
      <c s="6" t="s">
        <v>978</v>
      </c>
      <c s="36" t="s">
        <v>423</v>
      </c>
      <c s="37">
        <v>33.6</v>
      </c>
      <c s="36">
        <v>0.18907</v>
      </c>
      <c s="36">
        <f>ROUND(G114*H114,6)</f>
      </c>
      <c r="L114" s="38">
        <v>0</v>
      </c>
      <c s="32">
        <f>ROUND(ROUND(L114,2)*ROUND(G114,3),2)</f>
      </c>
      <c s="36" t="s">
        <v>919</v>
      </c>
      <c>
        <f>(M114*21)/100</f>
      </c>
      <c t="s">
        <v>27</v>
      </c>
    </row>
    <row r="115" spans="1:5" ht="25.5">
      <c r="A115" s="35" t="s">
        <v>55</v>
      </c>
      <c r="E115" s="39" t="s">
        <v>978</v>
      </c>
    </row>
    <row r="116" spans="1:5" ht="12.75">
      <c r="A116" s="35" t="s">
        <v>56</v>
      </c>
      <c r="E116" s="40" t="s">
        <v>5</v>
      </c>
    </row>
    <row r="117" spans="1:5" ht="12.75">
      <c r="A117" t="s">
        <v>57</v>
      </c>
      <c r="E117" s="39" t="s">
        <v>5</v>
      </c>
    </row>
    <row r="118" spans="1:16" ht="12.75">
      <c r="A118" t="s">
        <v>49</v>
      </c>
      <c s="34" t="s">
        <v>200</v>
      </c>
      <c s="34" t="s">
        <v>979</v>
      </c>
      <c s="35" t="s">
        <v>5</v>
      </c>
      <c s="6" t="s">
        <v>980</v>
      </c>
      <c s="36" t="s">
        <v>423</v>
      </c>
      <c s="37">
        <v>10.175</v>
      </c>
      <c s="36">
        <v>0.106084</v>
      </c>
      <c s="36">
        <f>ROUND(G118*H118,6)</f>
      </c>
      <c r="L118" s="38">
        <v>0</v>
      </c>
      <c s="32">
        <f>ROUND(ROUND(L118,2)*ROUND(G118,3),2)</f>
      </c>
      <c s="36" t="s">
        <v>919</v>
      </c>
      <c>
        <f>(M118*21)/100</f>
      </c>
      <c t="s">
        <v>27</v>
      </c>
    </row>
    <row r="119" spans="1:5" ht="12.75">
      <c r="A119" s="35" t="s">
        <v>55</v>
      </c>
      <c r="E119" s="39" t="s">
        <v>980</v>
      </c>
    </row>
    <row r="120" spans="1:5" ht="12.75">
      <c r="A120" s="35" t="s">
        <v>56</v>
      </c>
      <c r="E120" s="40" t="s">
        <v>5</v>
      </c>
    </row>
    <row r="121" spans="1:5" ht="12.75">
      <c r="A121" t="s">
        <v>57</v>
      </c>
      <c r="E121" s="39" t="s">
        <v>5</v>
      </c>
    </row>
    <row r="122" spans="1:16" ht="12.75">
      <c r="A122" t="s">
        <v>49</v>
      </c>
      <c s="34" t="s">
        <v>204</v>
      </c>
      <c s="34" t="s">
        <v>981</v>
      </c>
      <c s="35" t="s">
        <v>5</v>
      </c>
      <c s="6" t="s">
        <v>982</v>
      </c>
      <c s="36" t="s">
        <v>53</v>
      </c>
      <c s="37">
        <v>10</v>
      </c>
      <c s="36">
        <v>0.355</v>
      </c>
      <c s="36">
        <f>ROUND(G122*H122,6)</f>
      </c>
      <c r="L122" s="38">
        <v>0</v>
      </c>
      <c s="32">
        <f>ROUND(ROUND(L122,2)*ROUND(G122,3),2)</f>
      </c>
      <c s="36" t="s">
        <v>99</v>
      </c>
      <c>
        <f>(M122*21)/100</f>
      </c>
      <c t="s">
        <v>27</v>
      </c>
    </row>
    <row r="123" spans="1:5" ht="12.75">
      <c r="A123" s="35" t="s">
        <v>55</v>
      </c>
      <c r="E123" s="39" t="s">
        <v>982</v>
      </c>
    </row>
    <row r="124" spans="1:5" ht="12.75">
      <c r="A124" s="35" t="s">
        <v>56</v>
      </c>
      <c r="E124" s="40" t="s">
        <v>5</v>
      </c>
    </row>
    <row r="125" spans="1:5" ht="12.75">
      <c r="A125" t="s">
        <v>57</v>
      </c>
      <c r="E125" s="39" t="s">
        <v>5</v>
      </c>
    </row>
    <row r="126" spans="1:16" ht="12.75">
      <c r="A126" t="s">
        <v>49</v>
      </c>
      <c s="34" t="s">
        <v>208</v>
      </c>
      <c s="34" t="s">
        <v>983</v>
      </c>
      <c s="35" t="s">
        <v>5</v>
      </c>
      <c s="6" t="s">
        <v>984</v>
      </c>
      <c s="36" t="s">
        <v>423</v>
      </c>
      <c s="37">
        <v>7.872</v>
      </c>
      <c s="36">
        <v>0.115471</v>
      </c>
      <c s="36">
        <f>ROUND(G126*H126,6)</f>
      </c>
      <c r="L126" s="38">
        <v>0</v>
      </c>
      <c s="32">
        <f>ROUND(ROUND(L126,2)*ROUND(G126,3),2)</f>
      </c>
      <c s="36" t="s">
        <v>919</v>
      </c>
      <c>
        <f>(M126*21)/100</f>
      </c>
      <c t="s">
        <v>27</v>
      </c>
    </row>
    <row r="127" spans="1:5" ht="12.75">
      <c r="A127" s="35" t="s">
        <v>55</v>
      </c>
      <c r="E127" s="39" t="s">
        <v>984</v>
      </c>
    </row>
    <row r="128" spans="1:5" ht="12.75">
      <c r="A128" s="35" t="s">
        <v>56</v>
      </c>
      <c r="E128" s="40" t="s">
        <v>5</v>
      </c>
    </row>
    <row r="129" spans="1:5" ht="12.75">
      <c r="A129" t="s">
        <v>57</v>
      </c>
      <c r="E129" s="39" t="s">
        <v>5</v>
      </c>
    </row>
    <row r="130" spans="1:16" ht="12.75">
      <c r="A130" t="s">
        <v>49</v>
      </c>
      <c s="34" t="s">
        <v>212</v>
      </c>
      <c s="34" t="s">
        <v>985</v>
      </c>
      <c s="35" t="s">
        <v>5</v>
      </c>
      <c s="6" t="s">
        <v>986</v>
      </c>
      <c s="36" t="s">
        <v>53</v>
      </c>
      <c s="37">
        <v>5</v>
      </c>
      <c s="36">
        <v>0.585</v>
      </c>
      <c s="36">
        <f>ROUND(G130*H130,6)</f>
      </c>
      <c r="L130" s="38">
        <v>0</v>
      </c>
      <c s="32">
        <f>ROUND(ROUND(L130,2)*ROUND(G130,3),2)</f>
      </c>
      <c s="36" t="s">
        <v>919</v>
      </c>
      <c>
        <f>(M130*21)/100</f>
      </c>
      <c t="s">
        <v>27</v>
      </c>
    </row>
    <row r="131" spans="1:5" ht="12.75">
      <c r="A131" s="35" t="s">
        <v>55</v>
      </c>
      <c r="E131" s="39" t="s">
        <v>986</v>
      </c>
    </row>
    <row r="132" spans="1:5" ht="12.75">
      <c r="A132" s="35" t="s">
        <v>56</v>
      </c>
      <c r="E132" s="40" t="s">
        <v>5</v>
      </c>
    </row>
    <row r="133" spans="1:5" ht="12.75">
      <c r="A133" t="s">
        <v>57</v>
      </c>
      <c r="E133" s="39" t="s">
        <v>5</v>
      </c>
    </row>
    <row r="134" spans="1:13" ht="12.75">
      <c r="A134" t="s">
        <v>46</v>
      </c>
      <c r="C134" s="31" t="s">
        <v>987</v>
      </c>
      <c r="E134" s="33" t="s">
        <v>988</v>
      </c>
      <c r="J134" s="32">
        <f>0</f>
      </c>
      <c s="32">
        <f>0</f>
      </c>
      <c s="32">
        <f>0+L135+L139</f>
      </c>
      <c s="32">
        <f>0+M135+M139</f>
      </c>
    </row>
    <row r="135" spans="1:16" ht="25.5">
      <c r="A135" t="s">
        <v>49</v>
      </c>
      <c s="34" t="s">
        <v>214</v>
      </c>
      <c s="34" t="s">
        <v>989</v>
      </c>
      <c s="35" t="s">
        <v>990</v>
      </c>
      <c s="6" t="s">
        <v>991</v>
      </c>
      <c s="36" t="s">
        <v>932</v>
      </c>
      <c s="37">
        <v>135.216</v>
      </c>
      <c s="36">
        <v>0</v>
      </c>
      <c s="36">
        <f>ROUND(G135*H135,6)</f>
      </c>
      <c r="L135" s="38">
        <v>0</v>
      </c>
      <c s="32">
        <f>ROUND(ROUND(L135,2)*ROUND(G135,3),2)</f>
      </c>
      <c s="36" t="s">
        <v>99</v>
      </c>
      <c>
        <f>(M135*21)/100</f>
      </c>
      <c t="s">
        <v>27</v>
      </c>
    </row>
    <row r="136" spans="1:5" ht="25.5">
      <c r="A136" s="35" t="s">
        <v>55</v>
      </c>
      <c r="E136" s="39" t="s">
        <v>991</v>
      </c>
    </row>
    <row r="137" spans="1:5" ht="12.75">
      <c r="A137" s="35" t="s">
        <v>56</v>
      </c>
      <c r="E137" s="40" t="s">
        <v>5</v>
      </c>
    </row>
    <row r="138" spans="1:5" ht="153">
      <c r="A138" t="s">
        <v>57</v>
      </c>
      <c r="E138" s="39" t="s">
        <v>992</v>
      </c>
    </row>
    <row r="139" spans="1:16" ht="25.5">
      <c r="A139" t="s">
        <v>49</v>
      </c>
      <c s="34" t="s">
        <v>218</v>
      </c>
      <c s="34" t="s">
        <v>993</v>
      </c>
      <c s="35" t="s">
        <v>994</v>
      </c>
      <c s="6" t="s">
        <v>995</v>
      </c>
      <c s="36" t="s">
        <v>932</v>
      </c>
      <c s="37">
        <v>315.504</v>
      </c>
      <c s="36">
        <v>0</v>
      </c>
      <c s="36">
        <f>ROUND(G139*H139,6)</f>
      </c>
      <c r="L139" s="38">
        <v>0</v>
      </c>
      <c s="32">
        <f>ROUND(ROUND(L139,2)*ROUND(G139,3),2)</f>
      </c>
      <c s="36" t="s">
        <v>99</v>
      </c>
      <c>
        <f>(M139*21)/100</f>
      </c>
      <c t="s">
        <v>27</v>
      </c>
    </row>
    <row r="140" spans="1:5" ht="25.5">
      <c r="A140" s="35" t="s">
        <v>55</v>
      </c>
      <c r="E140" s="39" t="s">
        <v>995</v>
      </c>
    </row>
    <row r="141" spans="1:5" ht="12.75">
      <c r="A141" s="35" t="s">
        <v>56</v>
      </c>
      <c r="E141" s="40" t="s">
        <v>5</v>
      </c>
    </row>
    <row r="142" spans="1:5" ht="153">
      <c r="A142" t="s">
        <v>57</v>
      </c>
      <c r="E142" s="39" t="s">
        <v>992</v>
      </c>
    </row>
    <row r="143" spans="1:13" ht="12.75">
      <c r="A143" t="s">
        <v>46</v>
      </c>
      <c r="C143" s="31" t="s">
        <v>996</v>
      </c>
      <c r="E143" s="33" t="s">
        <v>997</v>
      </c>
      <c r="J143" s="32">
        <f>0</f>
      </c>
      <c s="32">
        <f>0</f>
      </c>
      <c s="32">
        <f>0+L144+L148</f>
      </c>
      <c s="32">
        <f>0+M144+M148</f>
      </c>
    </row>
    <row r="144" spans="1:16" ht="12.75">
      <c r="A144" t="s">
        <v>49</v>
      </c>
      <c s="34" t="s">
        <v>220</v>
      </c>
      <c s="34" t="s">
        <v>998</v>
      </c>
      <c s="35" t="s">
        <v>5</v>
      </c>
      <c s="6" t="s">
        <v>999</v>
      </c>
      <c s="36" t="s">
        <v>932</v>
      </c>
      <c s="37">
        <v>344.424</v>
      </c>
      <c s="36">
        <v>0</v>
      </c>
      <c s="36">
        <f>ROUND(G144*H144,6)</f>
      </c>
      <c r="L144" s="38">
        <v>0</v>
      </c>
      <c s="32">
        <f>ROUND(ROUND(L144,2)*ROUND(G144,3),2)</f>
      </c>
      <c s="36" t="s">
        <v>919</v>
      </c>
      <c>
        <f>(M144*21)/100</f>
      </c>
      <c t="s">
        <v>27</v>
      </c>
    </row>
    <row r="145" spans="1:5" ht="12.75">
      <c r="A145" s="35" t="s">
        <v>55</v>
      </c>
      <c r="E145" s="39" t="s">
        <v>999</v>
      </c>
    </row>
    <row r="146" spans="1:5" ht="12.75">
      <c r="A146" s="35" t="s">
        <v>56</v>
      </c>
      <c r="E146" s="40" t="s">
        <v>5</v>
      </c>
    </row>
    <row r="147" spans="1:5" ht="12.75">
      <c r="A147" t="s">
        <v>57</v>
      </c>
      <c r="E147" s="39" t="s">
        <v>5</v>
      </c>
    </row>
    <row r="148" spans="1:16" ht="25.5">
      <c r="A148" t="s">
        <v>49</v>
      </c>
      <c s="34" t="s">
        <v>222</v>
      </c>
      <c s="34" t="s">
        <v>1000</v>
      </c>
      <c s="35" t="s">
        <v>5</v>
      </c>
      <c s="6" t="s">
        <v>1001</v>
      </c>
      <c s="36" t="s">
        <v>932</v>
      </c>
      <c s="37">
        <v>344.424</v>
      </c>
      <c s="36">
        <v>0</v>
      </c>
      <c s="36">
        <f>ROUND(G148*H148,6)</f>
      </c>
      <c r="L148" s="38">
        <v>0</v>
      </c>
      <c s="32">
        <f>ROUND(ROUND(L148,2)*ROUND(G148,3),2)</f>
      </c>
      <c s="36" t="s">
        <v>919</v>
      </c>
      <c>
        <f>(M148*21)/100</f>
      </c>
      <c t="s">
        <v>27</v>
      </c>
    </row>
    <row r="149" spans="1:5" ht="38.25">
      <c r="A149" s="35" t="s">
        <v>55</v>
      </c>
      <c r="E149" s="39" t="s">
        <v>1002</v>
      </c>
    </row>
    <row r="150" spans="1:5" ht="12.75">
      <c r="A150" s="35" t="s">
        <v>56</v>
      </c>
      <c r="E150" s="40" t="s">
        <v>5</v>
      </c>
    </row>
    <row r="151" spans="1:5" ht="12.75">
      <c r="A151" t="s">
        <v>57</v>
      </c>
      <c r="E1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1003</v>
      </c>
      <c s="41">
        <f>Rekapitulace!C25</f>
      </c>
      <c s="20" t="s">
        <v>0</v>
      </c>
      <c t="s">
        <v>23</v>
      </c>
      <c t="s">
        <v>27</v>
      </c>
    </row>
    <row r="4" spans="1:16" ht="32" customHeight="1">
      <c r="A4" s="24" t="s">
        <v>20</v>
      </c>
      <c s="25" t="s">
        <v>28</v>
      </c>
      <c s="27" t="s">
        <v>1003</v>
      </c>
      <c r="E4" s="26" t="s">
        <v>1004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1007</v>
      </c>
      <c r="E8" s="30" t="s">
        <v>1006</v>
      </c>
      <c r="J8" s="29">
        <f>0+J9+J70+J87+J108+J149+J170+J203+J224</f>
      </c>
      <c s="29">
        <f>0+K9+K70+K87+K108+K149+K170+K203+K224</f>
      </c>
      <c s="29">
        <f>0+L9+L70+L87+L108+L149+L170+L203+L224</f>
      </c>
      <c s="29">
        <f>0+M9+M70+M87+M108+M149+M170+M203+M224</f>
      </c>
    </row>
    <row r="9" spans="1:13" ht="12.75">
      <c r="A9" t="s">
        <v>46</v>
      </c>
      <c r="C9" s="31" t="s">
        <v>103</v>
      </c>
      <c r="E9" s="33" t="s">
        <v>916</v>
      </c>
      <c r="J9" s="32">
        <f>0</f>
      </c>
      <c s="32">
        <f>0</f>
      </c>
      <c s="32">
        <f>0+L10+L14+L18+L22+L26+L30+L34+L38+L42+L46+L50+L54+L58+L62+L66</f>
      </c>
      <c s="32">
        <f>0+M10+M14+M18+M22+M26+M30+M34+M38+M42+M46+M50+M54+M58+M62+M66</f>
      </c>
    </row>
    <row r="10" spans="1:16" ht="38.25">
      <c r="A10" t="s">
        <v>49</v>
      </c>
      <c s="34" t="s">
        <v>103</v>
      </c>
      <c s="34" t="s">
        <v>1008</v>
      </c>
      <c s="35" t="s">
        <v>5</v>
      </c>
      <c s="6" t="s">
        <v>1009</v>
      </c>
      <c s="36" t="s">
        <v>423</v>
      </c>
      <c s="37">
        <v>24</v>
      </c>
      <c s="36">
        <v>0</v>
      </c>
      <c s="36">
        <f>ROUND(G10*H10,6)</f>
      </c>
      <c r="L10" s="38">
        <v>0</v>
      </c>
      <c s="32">
        <f>ROUND(ROUND(L10,2)*ROUND(G10,3),2)</f>
      </c>
      <c s="36" t="s">
        <v>919</v>
      </c>
      <c>
        <f>(M10*21)/100</f>
      </c>
      <c t="s">
        <v>27</v>
      </c>
    </row>
    <row r="11" spans="1:5" ht="51">
      <c r="A11" s="35" t="s">
        <v>55</v>
      </c>
      <c r="E11" s="39" t="s">
        <v>1010</v>
      </c>
    </row>
    <row r="12" spans="1:5" ht="12.75">
      <c r="A12" s="35" t="s">
        <v>56</v>
      </c>
      <c r="E12" s="40" t="s">
        <v>5</v>
      </c>
    </row>
    <row r="13" spans="1:5" ht="12.75">
      <c r="A13" t="s">
        <v>57</v>
      </c>
      <c r="E13" s="39" t="s">
        <v>5</v>
      </c>
    </row>
    <row r="14" spans="1:16" ht="25.5">
      <c r="A14" t="s">
        <v>49</v>
      </c>
      <c s="34" t="s">
        <v>27</v>
      </c>
      <c s="34" t="s">
        <v>1011</v>
      </c>
      <c s="35" t="s">
        <v>5</v>
      </c>
      <c s="6" t="s">
        <v>1012</v>
      </c>
      <c s="36" t="s">
        <v>423</v>
      </c>
      <c s="37">
        <v>24</v>
      </c>
      <c s="36">
        <v>0</v>
      </c>
      <c s="36">
        <f>ROUND(G14*H14,6)</f>
      </c>
      <c r="L14" s="38">
        <v>0</v>
      </c>
      <c s="32">
        <f>ROUND(ROUND(L14,2)*ROUND(G14,3),2)</f>
      </c>
      <c s="36" t="s">
        <v>919</v>
      </c>
      <c>
        <f>(M14*21)/100</f>
      </c>
      <c t="s">
        <v>27</v>
      </c>
    </row>
    <row r="15" spans="1:5" ht="51">
      <c r="A15" s="35" t="s">
        <v>55</v>
      </c>
      <c r="E15" s="39" t="s">
        <v>1013</v>
      </c>
    </row>
    <row r="16" spans="1:5" ht="12.75">
      <c r="A16" s="35" t="s">
        <v>56</v>
      </c>
      <c r="E16" s="40" t="s">
        <v>5</v>
      </c>
    </row>
    <row r="17" spans="1:5" ht="12.75">
      <c r="A17" t="s">
        <v>57</v>
      </c>
      <c r="E17" s="39" t="s">
        <v>5</v>
      </c>
    </row>
    <row r="18" spans="1:16" ht="25.5">
      <c r="A18" t="s">
        <v>49</v>
      </c>
      <c s="34" t="s">
        <v>26</v>
      </c>
      <c s="34" t="s">
        <v>1014</v>
      </c>
      <c s="35" t="s">
        <v>5</v>
      </c>
      <c s="6" t="s">
        <v>1012</v>
      </c>
      <c s="36" t="s">
        <v>423</v>
      </c>
      <c s="37">
        <v>72</v>
      </c>
      <c s="36">
        <v>0</v>
      </c>
      <c s="36">
        <f>ROUND(G18*H18,6)</f>
      </c>
      <c r="L18" s="38">
        <v>0</v>
      </c>
      <c s="32">
        <f>ROUND(ROUND(L18,2)*ROUND(G18,3),2)</f>
      </c>
      <c s="36" t="s">
        <v>919</v>
      </c>
      <c>
        <f>(M18*21)/100</f>
      </c>
      <c t="s">
        <v>27</v>
      </c>
    </row>
    <row r="19" spans="1:5" ht="51">
      <c r="A19" s="35" t="s">
        <v>55</v>
      </c>
      <c r="E19" s="39" t="s">
        <v>1015</v>
      </c>
    </row>
    <row r="20" spans="1:5" ht="12.75">
      <c r="A20" s="35" t="s">
        <v>56</v>
      </c>
      <c r="E20" s="40" t="s">
        <v>5</v>
      </c>
    </row>
    <row r="21" spans="1:5" ht="12.75">
      <c r="A21" t="s">
        <v>57</v>
      </c>
      <c r="E21" s="39" t="s">
        <v>5</v>
      </c>
    </row>
    <row r="22" spans="1:16" ht="25.5">
      <c r="A22" t="s">
        <v>49</v>
      </c>
      <c s="34" t="s">
        <v>112</v>
      </c>
      <c s="34" t="s">
        <v>1016</v>
      </c>
      <c s="35" t="s">
        <v>5</v>
      </c>
      <c s="6" t="s">
        <v>1017</v>
      </c>
      <c s="36" t="s">
        <v>423</v>
      </c>
      <c s="37">
        <v>72</v>
      </c>
      <c s="36">
        <v>9.2E-05</v>
      </c>
      <c s="36">
        <f>ROUND(G22*H22,6)</f>
      </c>
      <c r="L22" s="38">
        <v>0</v>
      </c>
      <c s="32">
        <f>ROUND(ROUND(L22,2)*ROUND(G22,3),2)</f>
      </c>
      <c s="36" t="s">
        <v>919</v>
      </c>
      <c>
        <f>(M22*21)/100</f>
      </c>
      <c t="s">
        <v>27</v>
      </c>
    </row>
    <row r="23" spans="1:5" ht="38.25">
      <c r="A23" s="35" t="s">
        <v>55</v>
      </c>
      <c r="E23" s="39" t="s">
        <v>1018</v>
      </c>
    </row>
    <row r="24" spans="1:5" ht="12.75">
      <c r="A24" s="35" t="s">
        <v>56</v>
      </c>
      <c r="E24" s="40" t="s">
        <v>5</v>
      </c>
    </row>
    <row r="25" spans="1:5" ht="12.75">
      <c r="A25" t="s">
        <v>57</v>
      </c>
      <c r="E25" s="39" t="s">
        <v>5</v>
      </c>
    </row>
    <row r="26" spans="1:16" ht="25.5">
      <c r="A26" t="s">
        <v>49</v>
      </c>
      <c s="34" t="s">
        <v>115</v>
      </c>
      <c s="34" t="s">
        <v>1019</v>
      </c>
      <c s="35" t="s">
        <v>5</v>
      </c>
      <c s="6" t="s">
        <v>1020</v>
      </c>
      <c s="36" t="s">
        <v>64</v>
      </c>
      <c s="37">
        <v>12</v>
      </c>
      <c s="36">
        <v>0</v>
      </c>
      <c s="36">
        <f>ROUND(G26*H26,6)</f>
      </c>
      <c r="L26" s="38">
        <v>0</v>
      </c>
      <c s="32">
        <f>ROUND(ROUND(L26,2)*ROUND(G26,3),2)</f>
      </c>
      <c s="36" t="s">
        <v>919</v>
      </c>
      <c>
        <f>(M26*21)/100</f>
      </c>
      <c t="s">
        <v>27</v>
      </c>
    </row>
    <row r="27" spans="1:5" ht="25.5">
      <c r="A27" s="35" t="s">
        <v>55</v>
      </c>
      <c r="E27" s="39" t="s">
        <v>1020</v>
      </c>
    </row>
    <row r="28" spans="1:5" ht="12.75">
      <c r="A28" s="35" t="s">
        <v>56</v>
      </c>
      <c r="E28" s="40" t="s">
        <v>5</v>
      </c>
    </row>
    <row r="29" spans="1:5" ht="12.75">
      <c r="A29" t="s">
        <v>57</v>
      </c>
      <c r="E29" s="39" t="s">
        <v>5</v>
      </c>
    </row>
    <row r="30" spans="1:16" ht="25.5">
      <c r="A30" t="s">
        <v>49</v>
      </c>
      <c s="34" t="s">
        <v>118</v>
      </c>
      <c s="34" t="s">
        <v>1021</v>
      </c>
      <c s="35" t="s">
        <v>5</v>
      </c>
      <c s="6" t="s">
        <v>1022</v>
      </c>
      <c s="36" t="s">
        <v>64</v>
      </c>
      <c s="37">
        <v>12</v>
      </c>
      <c s="36">
        <v>0</v>
      </c>
      <c s="36">
        <f>ROUND(G30*H30,6)</f>
      </c>
      <c r="L30" s="38">
        <v>0</v>
      </c>
      <c s="32">
        <f>ROUND(ROUND(L30,2)*ROUND(G30,3),2)</f>
      </c>
      <c s="36" t="s">
        <v>919</v>
      </c>
      <c>
        <f>(M30*21)/100</f>
      </c>
      <c t="s">
        <v>27</v>
      </c>
    </row>
    <row r="31" spans="1:5" ht="25.5">
      <c r="A31" s="35" t="s">
        <v>55</v>
      </c>
      <c r="E31" s="39" t="s">
        <v>1022</v>
      </c>
    </row>
    <row r="32" spans="1:5" ht="12.75">
      <c r="A32" s="35" t="s">
        <v>56</v>
      </c>
      <c r="E32" s="40" t="s">
        <v>5</v>
      </c>
    </row>
    <row r="33" spans="1:5" ht="12.75">
      <c r="A33" t="s">
        <v>57</v>
      </c>
      <c r="E33" s="39" t="s">
        <v>5</v>
      </c>
    </row>
    <row r="34" spans="1:16" ht="25.5">
      <c r="A34" t="s">
        <v>49</v>
      </c>
      <c s="34" t="s">
        <v>121</v>
      </c>
      <c s="34" t="s">
        <v>1023</v>
      </c>
      <c s="35" t="s">
        <v>5</v>
      </c>
      <c s="6" t="s">
        <v>1024</v>
      </c>
      <c s="36" t="s">
        <v>64</v>
      </c>
      <c s="37">
        <v>2.2</v>
      </c>
      <c s="36">
        <v>0.008677</v>
      </c>
      <c s="36">
        <f>ROUND(G34*H34,6)</f>
      </c>
      <c r="L34" s="38">
        <v>0</v>
      </c>
      <c s="32">
        <f>ROUND(ROUND(L34,2)*ROUND(G34,3),2)</f>
      </c>
      <c s="36" t="s">
        <v>919</v>
      </c>
      <c>
        <f>(M34*21)/100</f>
      </c>
      <c t="s">
        <v>27</v>
      </c>
    </row>
    <row r="35" spans="1:5" ht="63.75">
      <c r="A35" s="35" t="s">
        <v>55</v>
      </c>
      <c r="E35" s="39" t="s">
        <v>1025</v>
      </c>
    </row>
    <row r="36" spans="1:5" ht="12.75">
      <c r="A36" s="35" t="s">
        <v>56</v>
      </c>
      <c r="E36" s="40" t="s">
        <v>5</v>
      </c>
    </row>
    <row r="37" spans="1:5" ht="12.75">
      <c r="A37" t="s">
        <v>57</v>
      </c>
      <c r="E37" s="39" t="s">
        <v>5</v>
      </c>
    </row>
    <row r="38" spans="1:16" ht="25.5">
      <c r="A38" t="s">
        <v>49</v>
      </c>
      <c s="34" t="s">
        <v>125</v>
      </c>
      <c s="34" t="s">
        <v>1026</v>
      </c>
      <c s="35" t="s">
        <v>5</v>
      </c>
      <c s="6" t="s">
        <v>1024</v>
      </c>
      <c s="36" t="s">
        <v>64</v>
      </c>
      <c s="37">
        <v>2.2</v>
      </c>
      <c s="36">
        <v>0.036904</v>
      </c>
      <c s="36">
        <f>ROUND(G38*H38,6)</f>
      </c>
      <c r="L38" s="38">
        <v>0</v>
      </c>
      <c s="32">
        <f>ROUND(ROUND(L38,2)*ROUND(G38,3),2)</f>
      </c>
      <c s="36" t="s">
        <v>919</v>
      </c>
      <c>
        <f>(M38*21)/100</f>
      </c>
      <c t="s">
        <v>27</v>
      </c>
    </row>
    <row r="39" spans="1:5" ht="63.75">
      <c r="A39" s="35" t="s">
        <v>55</v>
      </c>
      <c r="E39" s="39" t="s">
        <v>1027</v>
      </c>
    </row>
    <row r="40" spans="1:5" ht="12.75">
      <c r="A40" s="35" t="s">
        <v>56</v>
      </c>
      <c r="E40" s="40" t="s">
        <v>5</v>
      </c>
    </row>
    <row r="41" spans="1:5" ht="12.75">
      <c r="A41" t="s">
        <v>57</v>
      </c>
      <c r="E41" s="39" t="s">
        <v>5</v>
      </c>
    </row>
    <row r="42" spans="1:16" ht="25.5">
      <c r="A42" t="s">
        <v>49</v>
      </c>
      <c s="34" t="s">
        <v>128</v>
      </c>
      <c s="34" t="s">
        <v>1028</v>
      </c>
      <c s="35" t="s">
        <v>5</v>
      </c>
      <c s="6" t="s">
        <v>1024</v>
      </c>
      <c s="36" t="s">
        <v>64</v>
      </c>
      <c s="37">
        <v>8.8</v>
      </c>
      <c s="36">
        <v>0.036904</v>
      </c>
      <c s="36">
        <f>ROUND(G42*H42,6)</f>
      </c>
      <c r="L42" s="38">
        <v>0</v>
      </c>
      <c s="32">
        <f>ROUND(ROUND(L42,2)*ROUND(G42,3),2)</f>
      </c>
      <c s="36" t="s">
        <v>919</v>
      </c>
      <c>
        <f>(M42*21)/100</f>
      </c>
      <c t="s">
        <v>27</v>
      </c>
    </row>
    <row r="43" spans="1:5" ht="63.75">
      <c r="A43" s="35" t="s">
        <v>55</v>
      </c>
      <c r="E43" s="39" t="s">
        <v>1029</v>
      </c>
    </row>
    <row r="44" spans="1:5" ht="12.75">
      <c r="A44" s="35" t="s">
        <v>56</v>
      </c>
      <c r="E44" s="40" t="s">
        <v>5</v>
      </c>
    </row>
    <row r="45" spans="1:5" ht="12.75">
      <c r="A45" t="s">
        <v>57</v>
      </c>
      <c r="E45" s="39" t="s">
        <v>5</v>
      </c>
    </row>
    <row r="46" spans="1:16" ht="25.5">
      <c r="A46" t="s">
        <v>49</v>
      </c>
      <c s="34" t="s">
        <v>132</v>
      </c>
      <c s="34" t="s">
        <v>1030</v>
      </c>
      <c s="35" t="s">
        <v>5</v>
      </c>
      <c s="6" t="s">
        <v>1031</v>
      </c>
      <c s="36" t="s">
        <v>236</v>
      </c>
      <c s="37">
        <v>435.332</v>
      </c>
      <c s="36">
        <v>0</v>
      </c>
      <c s="36">
        <f>ROUND(G46*H46,6)</f>
      </c>
      <c r="L46" s="38">
        <v>0</v>
      </c>
      <c s="32">
        <f>ROUND(ROUND(L46,2)*ROUND(G46,3),2)</f>
      </c>
      <c s="36" t="s">
        <v>919</v>
      </c>
      <c>
        <f>(M46*21)/100</f>
      </c>
      <c t="s">
        <v>27</v>
      </c>
    </row>
    <row r="47" spans="1:5" ht="25.5">
      <c r="A47" s="35" t="s">
        <v>55</v>
      </c>
      <c r="E47" s="39" t="s">
        <v>1031</v>
      </c>
    </row>
    <row r="48" spans="1:5" ht="12.75">
      <c r="A48" s="35" t="s">
        <v>56</v>
      </c>
      <c r="E48" s="40" t="s">
        <v>5</v>
      </c>
    </row>
    <row r="49" spans="1:5" ht="12.75">
      <c r="A49" t="s">
        <v>57</v>
      </c>
      <c r="E49" s="39" t="s">
        <v>5</v>
      </c>
    </row>
    <row r="50" spans="1:16" ht="25.5">
      <c r="A50" t="s">
        <v>49</v>
      </c>
      <c s="34" t="s">
        <v>136</v>
      </c>
      <c s="34" t="s">
        <v>1032</v>
      </c>
      <c s="35" t="s">
        <v>5</v>
      </c>
      <c s="6" t="s">
        <v>1033</v>
      </c>
      <c s="36" t="s">
        <v>236</v>
      </c>
      <c s="37">
        <v>21.767</v>
      </c>
      <c s="36">
        <v>0</v>
      </c>
      <c s="36">
        <f>ROUND(G50*H50,6)</f>
      </c>
      <c r="L50" s="38">
        <v>0</v>
      </c>
      <c s="32">
        <f>ROUND(ROUND(L50,2)*ROUND(G50,3),2)</f>
      </c>
      <c s="36" t="s">
        <v>919</v>
      </c>
      <c>
        <f>(M50*21)/100</f>
      </c>
      <c t="s">
        <v>27</v>
      </c>
    </row>
    <row r="51" spans="1:5" ht="25.5">
      <c r="A51" s="35" t="s">
        <v>55</v>
      </c>
      <c r="E51" s="39" t="s">
        <v>1033</v>
      </c>
    </row>
    <row r="52" spans="1:5" ht="12.75">
      <c r="A52" s="35" t="s">
        <v>56</v>
      </c>
      <c r="E52" s="40" t="s">
        <v>5</v>
      </c>
    </row>
    <row r="53" spans="1:5" ht="12.75">
      <c r="A53" t="s">
        <v>57</v>
      </c>
      <c r="E53" s="39" t="s">
        <v>5</v>
      </c>
    </row>
    <row r="54" spans="1:16" ht="25.5">
      <c r="A54" t="s">
        <v>49</v>
      </c>
      <c s="34" t="s">
        <v>140</v>
      </c>
      <c s="34" t="s">
        <v>1034</v>
      </c>
      <c s="35" t="s">
        <v>5</v>
      </c>
      <c s="6" t="s">
        <v>1035</v>
      </c>
      <c s="36" t="s">
        <v>236</v>
      </c>
      <c s="37">
        <v>253.345</v>
      </c>
      <c s="36">
        <v>0</v>
      </c>
      <c s="36">
        <f>ROUND(G54*H54,6)</f>
      </c>
      <c r="L54" s="38">
        <v>0</v>
      </c>
      <c s="32">
        <f>ROUND(ROUND(L54,2)*ROUND(G54,3),2)</f>
      </c>
      <c s="36" t="s">
        <v>919</v>
      </c>
      <c>
        <f>(M54*21)/100</f>
      </c>
      <c t="s">
        <v>27</v>
      </c>
    </row>
    <row r="55" spans="1:5" ht="25.5">
      <c r="A55" s="35" t="s">
        <v>55</v>
      </c>
      <c r="E55" s="39" t="s">
        <v>1035</v>
      </c>
    </row>
    <row r="56" spans="1:5" ht="12.75">
      <c r="A56" s="35" t="s">
        <v>56</v>
      </c>
      <c r="E56" s="40" t="s">
        <v>5</v>
      </c>
    </row>
    <row r="57" spans="1:5" ht="12.75">
      <c r="A57" t="s">
        <v>57</v>
      </c>
      <c r="E57" s="39" t="s">
        <v>5</v>
      </c>
    </row>
    <row r="58" spans="1:16" ht="25.5">
      <c r="A58" t="s">
        <v>49</v>
      </c>
      <c s="34" t="s">
        <v>144</v>
      </c>
      <c s="34" t="s">
        <v>925</v>
      </c>
      <c s="35" t="s">
        <v>5</v>
      </c>
      <c s="6" t="s">
        <v>926</v>
      </c>
      <c s="36" t="s">
        <v>236</v>
      </c>
      <c s="37">
        <v>435.332</v>
      </c>
      <c s="36">
        <v>0</v>
      </c>
      <c s="36">
        <f>ROUND(G58*H58,6)</f>
      </c>
      <c r="L58" s="38">
        <v>0</v>
      </c>
      <c s="32">
        <f>ROUND(ROUND(L58,2)*ROUND(G58,3),2)</f>
      </c>
      <c s="36" t="s">
        <v>919</v>
      </c>
      <c>
        <f>(M58*21)/100</f>
      </c>
      <c t="s">
        <v>27</v>
      </c>
    </row>
    <row r="59" spans="1:5" ht="25.5">
      <c r="A59" s="35" t="s">
        <v>55</v>
      </c>
      <c r="E59" s="39" t="s">
        <v>926</v>
      </c>
    </row>
    <row r="60" spans="1:5" ht="12.75">
      <c r="A60" s="35" t="s">
        <v>56</v>
      </c>
      <c r="E60" s="40" t="s">
        <v>5</v>
      </c>
    </row>
    <row r="61" spans="1:5" ht="12.75">
      <c r="A61" t="s">
        <v>57</v>
      </c>
      <c r="E61" s="39" t="s">
        <v>5</v>
      </c>
    </row>
    <row r="62" spans="1:16" ht="25.5">
      <c r="A62" t="s">
        <v>49</v>
      </c>
      <c s="34" t="s">
        <v>148</v>
      </c>
      <c s="34" t="s">
        <v>1036</v>
      </c>
      <c s="35" t="s">
        <v>5</v>
      </c>
      <c s="6" t="s">
        <v>1037</v>
      </c>
      <c s="36" t="s">
        <v>236</v>
      </c>
      <c s="37">
        <v>253.345</v>
      </c>
      <c s="36">
        <v>0</v>
      </c>
      <c s="36">
        <f>ROUND(G62*H62,6)</f>
      </c>
      <c r="L62" s="38">
        <v>0</v>
      </c>
      <c s="32">
        <f>ROUND(ROUND(L62,2)*ROUND(G62,3),2)</f>
      </c>
      <c s="36" t="s">
        <v>919</v>
      </c>
      <c>
        <f>(M62*21)/100</f>
      </c>
      <c t="s">
        <v>27</v>
      </c>
    </row>
    <row r="63" spans="1:5" ht="25.5">
      <c r="A63" s="35" t="s">
        <v>55</v>
      </c>
      <c r="E63" s="39" t="s">
        <v>1037</v>
      </c>
    </row>
    <row r="64" spans="1:5" ht="12.75">
      <c r="A64" s="35" t="s">
        <v>56</v>
      </c>
      <c r="E64" s="40" t="s">
        <v>5</v>
      </c>
    </row>
    <row r="65" spans="1:5" ht="12.75">
      <c r="A65" t="s">
        <v>57</v>
      </c>
      <c r="E65" s="39" t="s">
        <v>5</v>
      </c>
    </row>
    <row r="66" spans="1:16" ht="38.25">
      <c r="A66" t="s">
        <v>49</v>
      </c>
      <c s="34" t="s">
        <v>152</v>
      </c>
      <c s="34" t="s">
        <v>1038</v>
      </c>
      <c s="35" t="s">
        <v>5</v>
      </c>
      <c s="6" t="s">
        <v>941</v>
      </c>
      <c s="36" t="s">
        <v>64</v>
      </c>
      <c s="37">
        <v>40.85</v>
      </c>
      <c s="36">
        <v>0.204765</v>
      </c>
      <c s="36">
        <f>ROUND(G66*H66,6)</f>
      </c>
      <c r="L66" s="38">
        <v>0</v>
      </c>
      <c s="32">
        <f>ROUND(ROUND(L66,2)*ROUND(G66,3),2)</f>
      </c>
      <c s="36" t="s">
        <v>919</v>
      </c>
      <c>
        <f>(M66*21)/100</f>
      </c>
      <c t="s">
        <v>27</v>
      </c>
    </row>
    <row r="67" spans="1:5" ht="38.25">
      <c r="A67" s="35" t="s">
        <v>55</v>
      </c>
      <c r="E67" s="39" t="s">
        <v>1039</v>
      </c>
    </row>
    <row r="68" spans="1:5" ht="12.75">
      <c r="A68" s="35" t="s">
        <v>56</v>
      </c>
      <c r="E68" s="40" t="s">
        <v>5</v>
      </c>
    </row>
    <row r="69" spans="1:5" ht="12.75">
      <c r="A69" t="s">
        <v>57</v>
      </c>
      <c r="E69" s="39" t="s">
        <v>5</v>
      </c>
    </row>
    <row r="70" spans="1:13" ht="12.75">
      <c r="A70" t="s">
        <v>46</v>
      </c>
      <c r="C70" s="31" t="s">
        <v>26</v>
      </c>
      <c r="E70" s="33" t="s">
        <v>945</v>
      </c>
      <c r="J70" s="32">
        <f>0</f>
      </c>
      <c s="32">
        <f>0</f>
      </c>
      <c s="32">
        <f>0+L71+L75+L79+L83</f>
      </c>
      <c s="32">
        <f>0+M71+M75+M79+M83</f>
      </c>
    </row>
    <row r="71" spans="1:16" ht="25.5">
      <c r="A71" t="s">
        <v>49</v>
      </c>
      <c s="34" t="s">
        <v>156</v>
      </c>
      <c s="34" t="s">
        <v>1040</v>
      </c>
      <c s="35" t="s">
        <v>5</v>
      </c>
      <c s="6" t="s">
        <v>1041</v>
      </c>
      <c s="36" t="s">
        <v>236</v>
      </c>
      <c s="37">
        <v>19.2</v>
      </c>
      <c s="36">
        <v>0</v>
      </c>
      <c s="36">
        <f>ROUND(G71*H71,6)</f>
      </c>
      <c r="L71" s="38">
        <v>0</v>
      </c>
      <c s="32">
        <f>ROUND(ROUND(L71,2)*ROUND(G71,3),2)</f>
      </c>
      <c s="36" t="s">
        <v>99</v>
      </c>
      <c>
        <f>(M71*21)/100</f>
      </c>
      <c t="s">
        <v>27</v>
      </c>
    </row>
    <row r="72" spans="1:5" ht="25.5">
      <c r="A72" s="35" t="s">
        <v>55</v>
      </c>
      <c r="E72" s="39" t="s">
        <v>1041</v>
      </c>
    </row>
    <row r="73" spans="1:5" ht="12.75">
      <c r="A73" s="35" t="s">
        <v>56</v>
      </c>
      <c r="E73" s="40" t="s">
        <v>5</v>
      </c>
    </row>
    <row r="74" spans="1:5" ht="12.75">
      <c r="A74" t="s">
        <v>57</v>
      </c>
      <c r="E74" s="39" t="s">
        <v>5</v>
      </c>
    </row>
    <row r="75" spans="1:16" ht="12.75">
      <c r="A75" t="s">
        <v>49</v>
      </c>
      <c s="34" t="s">
        <v>160</v>
      </c>
      <c s="34" t="s">
        <v>1042</v>
      </c>
      <c s="35" t="s">
        <v>5</v>
      </c>
      <c s="6" t="s">
        <v>1043</v>
      </c>
      <c s="36" t="s">
        <v>423</v>
      </c>
      <c s="37">
        <v>175</v>
      </c>
      <c s="36">
        <v>0.002375</v>
      </c>
      <c s="36">
        <f>ROUND(G75*H75,6)</f>
      </c>
      <c r="L75" s="38">
        <v>0</v>
      </c>
      <c s="32">
        <f>ROUND(ROUND(L75,2)*ROUND(G75,3),2)</f>
      </c>
      <c s="36" t="s">
        <v>919</v>
      </c>
      <c>
        <f>(M75*21)/100</f>
      </c>
      <c t="s">
        <v>27</v>
      </c>
    </row>
    <row r="76" spans="1:5" ht="12.75">
      <c r="A76" s="35" t="s">
        <v>55</v>
      </c>
      <c r="E76" s="39" t="s">
        <v>1043</v>
      </c>
    </row>
    <row r="77" spans="1:5" ht="12.75">
      <c r="A77" s="35" t="s">
        <v>56</v>
      </c>
      <c r="E77" s="40" t="s">
        <v>5</v>
      </c>
    </row>
    <row r="78" spans="1:5" ht="12.75">
      <c r="A78" t="s">
        <v>57</v>
      </c>
      <c r="E78" s="39" t="s">
        <v>5</v>
      </c>
    </row>
    <row r="79" spans="1:16" ht="12.75">
      <c r="A79" t="s">
        <v>49</v>
      </c>
      <c s="34" t="s">
        <v>164</v>
      </c>
      <c s="34" t="s">
        <v>1044</v>
      </c>
      <c s="35" t="s">
        <v>5</v>
      </c>
      <c s="6" t="s">
        <v>1045</v>
      </c>
      <c s="36" t="s">
        <v>423</v>
      </c>
      <c s="37">
        <v>175</v>
      </c>
      <c s="36">
        <v>0</v>
      </c>
      <c s="36">
        <f>ROUND(G79*H79,6)</f>
      </c>
      <c r="L79" s="38">
        <v>0</v>
      </c>
      <c s="32">
        <f>ROUND(ROUND(L79,2)*ROUND(G79,3),2)</f>
      </c>
      <c s="36" t="s">
        <v>919</v>
      </c>
      <c>
        <f>(M79*21)/100</f>
      </c>
      <c t="s">
        <v>27</v>
      </c>
    </row>
    <row r="80" spans="1:5" ht="12.75">
      <c r="A80" s="35" t="s">
        <v>55</v>
      </c>
      <c r="E80" s="39" t="s">
        <v>1045</v>
      </c>
    </row>
    <row r="81" spans="1:5" ht="12.75">
      <c r="A81" s="35" t="s">
        <v>56</v>
      </c>
      <c r="E81" s="40" t="s">
        <v>5</v>
      </c>
    </row>
    <row r="82" spans="1:5" ht="12.75">
      <c r="A82" t="s">
        <v>57</v>
      </c>
      <c r="E82" s="39" t="s">
        <v>5</v>
      </c>
    </row>
    <row r="83" spans="1:16" ht="12.75">
      <c r="A83" t="s">
        <v>49</v>
      </c>
      <c s="34" t="s">
        <v>168</v>
      </c>
      <c s="34" t="s">
        <v>1046</v>
      </c>
      <c s="35" t="s">
        <v>5</v>
      </c>
      <c s="6" t="s">
        <v>1047</v>
      </c>
      <c s="36" t="s">
        <v>932</v>
      </c>
      <c s="37">
        <v>3.072</v>
      </c>
      <c s="36">
        <v>1.04359</v>
      </c>
      <c s="36">
        <f>ROUND(G83*H83,6)</f>
      </c>
      <c r="L83" s="38">
        <v>0</v>
      </c>
      <c s="32">
        <f>ROUND(ROUND(L83,2)*ROUND(G83,3),2)</f>
      </c>
      <c s="36" t="s">
        <v>919</v>
      </c>
      <c>
        <f>(M83*21)/100</f>
      </c>
      <c t="s">
        <v>27</v>
      </c>
    </row>
    <row r="84" spans="1:5" ht="12.75">
      <c r="A84" s="35" t="s">
        <v>55</v>
      </c>
      <c r="E84" s="39" t="s">
        <v>1047</v>
      </c>
    </row>
    <row r="85" spans="1:5" ht="12.75">
      <c r="A85" s="35" t="s">
        <v>56</v>
      </c>
      <c r="E85" s="40" t="s">
        <v>5</v>
      </c>
    </row>
    <row r="86" spans="1:5" ht="12.75">
      <c r="A86" t="s">
        <v>57</v>
      </c>
      <c r="E86" s="39" t="s">
        <v>5</v>
      </c>
    </row>
    <row r="87" spans="1:13" ht="12.75">
      <c r="A87" t="s">
        <v>46</v>
      </c>
      <c r="C87" s="31" t="s">
        <v>112</v>
      </c>
      <c r="E87" s="33" t="s">
        <v>1048</v>
      </c>
      <c r="J87" s="32">
        <f>0</f>
      </c>
      <c s="32">
        <f>0</f>
      </c>
      <c s="32">
        <f>0+L88+L92+L96+L100+L104</f>
      </c>
      <c s="32">
        <f>0+M88+M92+M96+M100+M104</f>
      </c>
    </row>
    <row r="88" spans="1:16" ht="25.5">
      <c r="A88" t="s">
        <v>49</v>
      </c>
      <c s="34" t="s">
        <v>172</v>
      </c>
      <c s="34" t="s">
        <v>1049</v>
      </c>
      <c s="35" t="s">
        <v>5</v>
      </c>
      <c s="6" t="s">
        <v>1050</v>
      </c>
      <c s="36" t="s">
        <v>236</v>
      </c>
      <c s="37">
        <v>11.234</v>
      </c>
      <c s="36">
        <v>1.89077</v>
      </c>
      <c s="36">
        <f>ROUND(G88*H88,6)</f>
      </c>
      <c r="L88" s="38">
        <v>0</v>
      </c>
      <c s="32">
        <f>ROUND(ROUND(L88,2)*ROUND(G88,3),2)</f>
      </c>
      <c s="36" t="s">
        <v>919</v>
      </c>
      <c>
        <f>(M88*21)/100</f>
      </c>
      <c t="s">
        <v>27</v>
      </c>
    </row>
    <row r="89" spans="1:5" ht="25.5">
      <c r="A89" s="35" t="s">
        <v>55</v>
      </c>
      <c r="E89" s="39" t="s">
        <v>1050</v>
      </c>
    </row>
    <row r="90" spans="1:5" ht="12.75">
      <c r="A90" s="35" t="s">
        <v>56</v>
      </c>
      <c r="E90" s="40" t="s">
        <v>5</v>
      </c>
    </row>
    <row r="91" spans="1:5" ht="12.75">
      <c r="A91" t="s">
        <v>57</v>
      </c>
      <c r="E91" s="39" t="s">
        <v>5</v>
      </c>
    </row>
    <row r="92" spans="1:16" ht="25.5">
      <c r="A92" t="s">
        <v>49</v>
      </c>
      <c s="34" t="s">
        <v>176</v>
      </c>
      <c s="34" t="s">
        <v>1051</v>
      </c>
      <c s="35" t="s">
        <v>5</v>
      </c>
      <c s="6" t="s">
        <v>1052</v>
      </c>
      <c s="36" t="s">
        <v>53</v>
      </c>
      <c s="37">
        <v>41</v>
      </c>
      <c s="36">
        <v>0.00165</v>
      </c>
      <c s="36">
        <f>ROUND(G92*H92,6)</f>
      </c>
      <c r="L92" s="38">
        <v>0</v>
      </c>
      <c s="32">
        <f>ROUND(ROUND(L92,2)*ROUND(G92,3),2)</f>
      </c>
      <c s="36" t="s">
        <v>919</v>
      </c>
      <c>
        <f>(M92*21)/100</f>
      </c>
      <c t="s">
        <v>27</v>
      </c>
    </row>
    <row r="93" spans="1:5" ht="25.5">
      <c r="A93" s="35" t="s">
        <v>55</v>
      </c>
      <c r="E93" s="39" t="s">
        <v>1052</v>
      </c>
    </row>
    <row r="94" spans="1:5" ht="12.75">
      <c r="A94" s="35" t="s">
        <v>56</v>
      </c>
      <c r="E94" s="40" t="s">
        <v>5</v>
      </c>
    </row>
    <row r="95" spans="1:5" ht="12.75">
      <c r="A95" t="s">
        <v>57</v>
      </c>
      <c r="E95" s="39" t="s">
        <v>5</v>
      </c>
    </row>
    <row r="96" spans="1:16" ht="12.75">
      <c r="A96" t="s">
        <v>49</v>
      </c>
      <c s="34" t="s">
        <v>180</v>
      </c>
      <c s="34" t="s">
        <v>1053</v>
      </c>
      <c s="35" t="s">
        <v>5</v>
      </c>
      <c s="6" t="s">
        <v>1054</v>
      </c>
      <c s="36" t="s">
        <v>53</v>
      </c>
      <c s="37">
        <v>41</v>
      </c>
      <c s="36">
        <v>0.085</v>
      </c>
      <c s="36">
        <f>ROUND(G96*H96,6)</f>
      </c>
      <c r="L96" s="38">
        <v>0</v>
      </c>
      <c s="32">
        <f>ROUND(ROUND(L96,2)*ROUND(G96,3),2)</f>
      </c>
      <c s="36" t="s">
        <v>919</v>
      </c>
      <c>
        <f>(M96*21)/100</f>
      </c>
      <c t="s">
        <v>27</v>
      </c>
    </row>
    <row r="97" spans="1:5" ht="12.75">
      <c r="A97" s="35" t="s">
        <v>55</v>
      </c>
      <c r="E97" s="39" t="s">
        <v>1054</v>
      </c>
    </row>
    <row r="98" spans="1:5" ht="12.75">
      <c r="A98" s="35" t="s">
        <v>56</v>
      </c>
      <c r="E98" s="40" t="s">
        <v>5</v>
      </c>
    </row>
    <row r="99" spans="1:5" ht="12.75">
      <c r="A99" t="s">
        <v>57</v>
      </c>
      <c r="E99" s="39" t="s">
        <v>5</v>
      </c>
    </row>
    <row r="100" spans="1:16" ht="38.25">
      <c r="A100" t="s">
        <v>49</v>
      </c>
      <c s="34" t="s">
        <v>184</v>
      </c>
      <c s="34" t="s">
        <v>1055</v>
      </c>
      <c s="35" t="s">
        <v>5</v>
      </c>
      <c s="6" t="s">
        <v>1056</v>
      </c>
      <c s="36" t="s">
        <v>236</v>
      </c>
      <c s="37">
        <v>8.987</v>
      </c>
      <c s="36">
        <v>2.30102</v>
      </c>
      <c s="36">
        <f>ROUND(G100*H100,6)</f>
      </c>
      <c r="L100" s="38">
        <v>0</v>
      </c>
      <c s="32">
        <f>ROUND(ROUND(L100,2)*ROUND(G100,3),2)</f>
      </c>
      <c s="36" t="s">
        <v>919</v>
      </c>
      <c>
        <f>(M100*21)/100</f>
      </c>
      <c t="s">
        <v>27</v>
      </c>
    </row>
    <row r="101" spans="1:5" ht="38.25">
      <c r="A101" s="35" t="s">
        <v>55</v>
      </c>
      <c r="E101" s="39" t="s">
        <v>1057</v>
      </c>
    </row>
    <row r="102" spans="1:5" ht="12.75">
      <c r="A102" s="35" t="s">
        <v>56</v>
      </c>
      <c r="E102" s="40" t="s">
        <v>5</v>
      </c>
    </row>
    <row r="103" spans="1:5" ht="12.75">
      <c r="A103" t="s">
        <v>57</v>
      </c>
      <c r="E103" s="39" t="s">
        <v>5</v>
      </c>
    </row>
    <row r="104" spans="1:16" ht="12.75">
      <c r="A104" t="s">
        <v>49</v>
      </c>
      <c s="34" t="s">
        <v>188</v>
      </c>
      <c s="34" t="s">
        <v>1058</v>
      </c>
      <c s="35" t="s">
        <v>5</v>
      </c>
      <c s="6" t="s">
        <v>1059</v>
      </c>
      <c s="36" t="s">
        <v>236</v>
      </c>
      <c s="37">
        <v>22.5</v>
      </c>
      <c s="36">
        <v>2.43</v>
      </c>
      <c s="36">
        <f>ROUND(G104*H104,6)</f>
      </c>
      <c r="L104" s="38">
        <v>0</v>
      </c>
      <c s="32">
        <f>ROUND(ROUND(L104,2)*ROUND(G104,3),2)</f>
      </c>
      <c s="36" t="s">
        <v>919</v>
      </c>
      <c>
        <f>(M104*21)/100</f>
      </c>
      <c t="s">
        <v>27</v>
      </c>
    </row>
    <row r="105" spans="1:5" ht="12.75">
      <c r="A105" s="35" t="s">
        <v>55</v>
      </c>
      <c r="E105" s="39" t="s">
        <v>1059</v>
      </c>
    </row>
    <row r="106" spans="1:5" ht="12.75">
      <c r="A106" s="35" t="s">
        <v>56</v>
      </c>
      <c r="E106" s="40" t="s">
        <v>5</v>
      </c>
    </row>
    <row r="107" spans="1:5" ht="12.75">
      <c r="A107" t="s">
        <v>57</v>
      </c>
      <c r="E107" s="39" t="s">
        <v>5</v>
      </c>
    </row>
    <row r="108" spans="1:13" ht="12.75">
      <c r="A108" t="s">
        <v>46</v>
      </c>
      <c r="C108" s="31" t="s">
        <v>115</v>
      </c>
      <c r="E108" s="33" t="s">
        <v>950</v>
      </c>
      <c r="J108" s="32">
        <f>0</f>
      </c>
      <c s="32">
        <f>0</f>
      </c>
      <c s="32">
        <f>0+L109+L113+L117+L121+L125+L129+L133+L137+L141+L145</f>
      </c>
      <c s="32">
        <f>0+M109+M113+M117+M121+M125+M129+M133+M137+M141+M145</f>
      </c>
    </row>
    <row r="109" spans="1:16" ht="25.5">
      <c r="A109" t="s">
        <v>49</v>
      </c>
      <c s="34" t="s">
        <v>192</v>
      </c>
      <c s="34" t="s">
        <v>1060</v>
      </c>
      <c s="35" t="s">
        <v>5</v>
      </c>
      <c s="6" t="s">
        <v>1061</v>
      </c>
      <c s="36" t="s">
        <v>423</v>
      </c>
      <c s="37">
        <v>144</v>
      </c>
      <c s="36">
        <v>0.387</v>
      </c>
      <c s="36">
        <f>ROUND(G109*H109,6)</f>
      </c>
      <c r="L109" s="38">
        <v>0</v>
      </c>
      <c s="32">
        <f>ROUND(ROUND(L109,2)*ROUND(G109,3),2)</f>
      </c>
      <c s="36" t="s">
        <v>919</v>
      </c>
      <c>
        <f>(M109*21)/100</f>
      </c>
      <c t="s">
        <v>27</v>
      </c>
    </row>
    <row r="110" spans="1:5" ht="25.5">
      <c r="A110" s="35" t="s">
        <v>55</v>
      </c>
      <c r="E110" s="39" t="s">
        <v>1061</v>
      </c>
    </row>
    <row r="111" spans="1:5" ht="12.75">
      <c r="A111" s="35" t="s">
        <v>56</v>
      </c>
      <c r="E111" s="40" t="s">
        <v>5</v>
      </c>
    </row>
    <row r="112" spans="1:5" ht="12.75">
      <c r="A112" t="s">
        <v>57</v>
      </c>
      <c r="E112" s="39" t="s">
        <v>5</v>
      </c>
    </row>
    <row r="113" spans="1:16" ht="25.5">
      <c r="A113" t="s">
        <v>49</v>
      </c>
      <c s="34" t="s">
        <v>196</v>
      </c>
      <c s="34" t="s">
        <v>1062</v>
      </c>
      <c s="35" t="s">
        <v>5</v>
      </c>
      <c s="6" t="s">
        <v>1063</v>
      </c>
      <c s="36" t="s">
        <v>423</v>
      </c>
      <c s="37">
        <v>72</v>
      </c>
      <c s="36">
        <v>0.23</v>
      </c>
      <c s="36">
        <f>ROUND(G113*H113,6)</f>
      </c>
      <c r="L113" s="38">
        <v>0</v>
      </c>
      <c s="32">
        <f>ROUND(ROUND(L113,2)*ROUND(G113,3),2)</f>
      </c>
      <c s="36" t="s">
        <v>919</v>
      </c>
      <c>
        <f>(M113*21)/100</f>
      </c>
      <c t="s">
        <v>27</v>
      </c>
    </row>
    <row r="114" spans="1:5" ht="25.5">
      <c r="A114" s="35" t="s">
        <v>55</v>
      </c>
      <c r="E114" s="39" t="s">
        <v>1063</v>
      </c>
    </row>
    <row r="115" spans="1:5" ht="12.75">
      <c r="A115" s="35" t="s">
        <v>56</v>
      </c>
      <c r="E115" s="40" t="s">
        <v>5</v>
      </c>
    </row>
    <row r="116" spans="1:5" ht="12.75">
      <c r="A116" t="s">
        <v>57</v>
      </c>
      <c r="E116" s="39" t="s">
        <v>5</v>
      </c>
    </row>
    <row r="117" spans="1:16" ht="25.5">
      <c r="A117" t="s">
        <v>49</v>
      </c>
      <c s="34" t="s">
        <v>200</v>
      </c>
      <c s="34" t="s">
        <v>1064</v>
      </c>
      <c s="35" t="s">
        <v>5</v>
      </c>
      <c s="6" t="s">
        <v>1065</v>
      </c>
      <c s="36" t="s">
        <v>423</v>
      </c>
      <c s="37">
        <v>24</v>
      </c>
      <c s="36">
        <v>0.345</v>
      </c>
      <c s="36">
        <f>ROUND(G117*H117,6)</f>
      </c>
      <c r="L117" s="38">
        <v>0</v>
      </c>
      <c s="32">
        <f>ROUND(ROUND(L117,2)*ROUND(G117,3),2)</f>
      </c>
      <c s="36" t="s">
        <v>919</v>
      </c>
      <c>
        <f>(M117*21)/100</f>
      </c>
      <c t="s">
        <v>27</v>
      </c>
    </row>
    <row r="118" spans="1:5" ht="25.5">
      <c r="A118" s="35" t="s">
        <v>55</v>
      </c>
      <c r="E118" s="39" t="s">
        <v>1065</v>
      </c>
    </row>
    <row r="119" spans="1:5" ht="12.75">
      <c r="A119" s="35" t="s">
        <v>56</v>
      </c>
      <c r="E119" s="40" t="s">
        <v>5</v>
      </c>
    </row>
    <row r="120" spans="1:5" ht="12.75">
      <c r="A120" t="s">
        <v>57</v>
      </c>
      <c r="E120" s="39" t="s">
        <v>5</v>
      </c>
    </row>
    <row r="121" spans="1:16" ht="12.75">
      <c r="A121" t="s">
        <v>49</v>
      </c>
      <c s="34" t="s">
        <v>204</v>
      </c>
      <c s="34" t="s">
        <v>1066</v>
      </c>
      <c s="35" t="s">
        <v>5</v>
      </c>
      <c s="6" t="s">
        <v>1067</v>
      </c>
      <c s="36" t="s">
        <v>423</v>
      </c>
      <c s="37">
        <v>72</v>
      </c>
      <c s="36">
        <v>0.00034</v>
      </c>
      <c s="36">
        <f>ROUND(G121*H121,6)</f>
      </c>
      <c r="L121" s="38">
        <v>0</v>
      </c>
      <c s="32">
        <f>ROUND(ROUND(L121,2)*ROUND(G121,3),2)</f>
      </c>
      <c s="36" t="s">
        <v>919</v>
      </c>
      <c>
        <f>(M121*21)/100</f>
      </c>
      <c t="s">
        <v>27</v>
      </c>
    </row>
    <row r="122" spans="1:5" ht="12.75">
      <c r="A122" s="35" t="s">
        <v>55</v>
      </c>
      <c r="E122" s="39" t="s">
        <v>1067</v>
      </c>
    </row>
    <row r="123" spans="1:5" ht="12.75">
      <c r="A123" s="35" t="s">
        <v>56</v>
      </c>
      <c r="E123" s="40" t="s">
        <v>5</v>
      </c>
    </row>
    <row r="124" spans="1:5" ht="12.75">
      <c r="A124" t="s">
        <v>57</v>
      </c>
      <c r="E124" s="39" t="s">
        <v>5</v>
      </c>
    </row>
    <row r="125" spans="1:16" ht="25.5">
      <c r="A125" t="s">
        <v>49</v>
      </c>
      <c s="34" t="s">
        <v>208</v>
      </c>
      <c s="34" t="s">
        <v>1068</v>
      </c>
      <c s="35" t="s">
        <v>5</v>
      </c>
      <c s="6" t="s">
        <v>1069</v>
      </c>
      <c s="36" t="s">
        <v>423</v>
      </c>
      <c s="37">
        <v>72</v>
      </c>
      <c s="36">
        <v>0.00071</v>
      </c>
      <c s="36">
        <f>ROUND(G125*H125,6)</f>
      </c>
      <c r="L125" s="38">
        <v>0</v>
      </c>
      <c s="32">
        <f>ROUND(ROUND(L125,2)*ROUND(G125,3),2)</f>
      </c>
      <c s="36" t="s">
        <v>919</v>
      </c>
      <c>
        <f>(M125*21)/100</f>
      </c>
      <c t="s">
        <v>27</v>
      </c>
    </row>
    <row r="126" spans="1:5" ht="25.5">
      <c r="A126" s="35" t="s">
        <v>55</v>
      </c>
      <c r="E126" s="39" t="s">
        <v>1069</v>
      </c>
    </row>
    <row r="127" spans="1:5" ht="12.75">
      <c r="A127" s="35" t="s">
        <v>56</v>
      </c>
      <c r="E127" s="40" t="s">
        <v>5</v>
      </c>
    </row>
    <row r="128" spans="1:5" ht="12.75">
      <c r="A128" t="s">
        <v>57</v>
      </c>
      <c r="E128" s="39" t="s">
        <v>5</v>
      </c>
    </row>
    <row r="129" spans="1:16" ht="25.5">
      <c r="A129" t="s">
        <v>49</v>
      </c>
      <c s="34" t="s">
        <v>212</v>
      </c>
      <c s="34" t="s">
        <v>1070</v>
      </c>
      <c s="35" t="s">
        <v>5</v>
      </c>
      <c s="6" t="s">
        <v>1071</v>
      </c>
      <c s="36" t="s">
        <v>423</v>
      </c>
      <c s="37">
        <v>72</v>
      </c>
      <c s="36">
        <v>0.10373</v>
      </c>
      <c s="36">
        <f>ROUND(G129*H129,6)</f>
      </c>
      <c r="L129" s="38">
        <v>0</v>
      </c>
      <c s="32">
        <f>ROUND(ROUND(L129,2)*ROUND(G129,3),2)</f>
      </c>
      <c s="36" t="s">
        <v>919</v>
      </c>
      <c>
        <f>(M129*21)/100</f>
      </c>
      <c t="s">
        <v>27</v>
      </c>
    </row>
    <row r="130" spans="1:5" ht="25.5">
      <c r="A130" s="35" t="s">
        <v>55</v>
      </c>
      <c r="E130" s="39" t="s">
        <v>1071</v>
      </c>
    </row>
    <row r="131" spans="1:5" ht="12.75">
      <c r="A131" s="35" t="s">
        <v>56</v>
      </c>
      <c r="E131" s="40" t="s">
        <v>5</v>
      </c>
    </row>
    <row r="132" spans="1:5" ht="12.75">
      <c r="A132" t="s">
        <v>57</v>
      </c>
      <c r="E132" s="39" t="s">
        <v>5</v>
      </c>
    </row>
    <row r="133" spans="1:16" ht="25.5">
      <c r="A133" t="s">
        <v>49</v>
      </c>
      <c s="34" t="s">
        <v>214</v>
      </c>
      <c s="34" t="s">
        <v>1072</v>
      </c>
      <c s="35" t="s">
        <v>5</v>
      </c>
      <c s="6" t="s">
        <v>1073</v>
      </c>
      <c s="36" t="s">
        <v>423</v>
      </c>
      <c s="37">
        <v>72</v>
      </c>
      <c s="36">
        <v>0.15559</v>
      </c>
      <c s="36">
        <f>ROUND(G133*H133,6)</f>
      </c>
      <c r="L133" s="38">
        <v>0</v>
      </c>
      <c s="32">
        <f>ROUND(ROUND(L133,2)*ROUND(G133,3),2)</f>
      </c>
      <c s="36" t="s">
        <v>919</v>
      </c>
      <c>
        <f>(M133*21)/100</f>
      </c>
      <c t="s">
        <v>27</v>
      </c>
    </row>
    <row r="134" spans="1:5" ht="25.5">
      <c r="A134" s="35" t="s">
        <v>55</v>
      </c>
      <c r="E134" s="39" t="s">
        <v>1073</v>
      </c>
    </row>
    <row r="135" spans="1:5" ht="12.75">
      <c r="A135" s="35" t="s">
        <v>56</v>
      </c>
      <c r="E135" s="40" t="s">
        <v>5</v>
      </c>
    </row>
    <row r="136" spans="1:5" ht="12.75">
      <c r="A136" t="s">
        <v>57</v>
      </c>
      <c r="E136" s="39" t="s">
        <v>5</v>
      </c>
    </row>
    <row r="137" spans="1:16" ht="25.5">
      <c r="A137" t="s">
        <v>49</v>
      </c>
      <c s="34" t="s">
        <v>218</v>
      </c>
      <c s="34" t="s">
        <v>1074</v>
      </c>
      <c s="35" t="s">
        <v>5</v>
      </c>
      <c s="6" t="s">
        <v>1075</v>
      </c>
      <c s="36" t="s">
        <v>423</v>
      </c>
      <c s="37">
        <v>24</v>
      </c>
      <c s="36">
        <v>0.08922</v>
      </c>
      <c s="36">
        <f>ROUND(G137*H137,6)</f>
      </c>
      <c r="L137" s="38">
        <v>0</v>
      </c>
      <c s="32">
        <f>ROUND(ROUND(L137,2)*ROUND(G137,3),2)</f>
      </c>
      <c s="36" t="s">
        <v>919</v>
      </c>
      <c>
        <f>(M137*21)/100</f>
      </c>
      <c t="s">
        <v>27</v>
      </c>
    </row>
    <row r="138" spans="1:5" ht="51">
      <c r="A138" s="35" t="s">
        <v>55</v>
      </c>
      <c r="E138" s="39" t="s">
        <v>1076</v>
      </c>
    </row>
    <row r="139" spans="1:5" ht="12.75">
      <c r="A139" s="35" t="s">
        <v>56</v>
      </c>
      <c r="E139" s="40" t="s">
        <v>5</v>
      </c>
    </row>
    <row r="140" spans="1:5" ht="12.75">
      <c r="A140" t="s">
        <v>57</v>
      </c>
      <c r="E140" s="39" t="s">
        <v>1077</v>
      </c>
    </row>
    <row r="141" spans="1:16" ht="12.75">
      <c r="A141" t="s">
        <v>49</v>
      </c>
      <c s="34" t="s">
        <v>220</v>
      </c>
      <c s="34" t="s">
        <v>1078</v>
      </c>
      <c s="35" t="s">
        <v>5</v>
      </c>
      <c s="6" t="s">
        <v>1079</v>
      </c>
      <c s="36" t="s">
        <v>423</v>
      </c>
      <c s="37">
        <v>4.944</v>
      </c>
      <c s="36">
        <v>0.131</v>
      </c>
      <c s="36">
        <f>ROUND(G141*H141,6)</f>
      </c>
      <c r="L141" s="38">
        <v>0</v>
      </c>
      <c s="32">
        <f>ROUND(ROUND(L141,2)*ROUND(G141,3),2)</f>
      </c>
      <c s="36" t="s">
        <v>919</v>
      </c>
      <c>
        <f>(M141*21)/100</f>
      </c>
      <c t="s">
        <v>27</v>
      </c>
    </row>
    <row r="142" spans="1:5" ht="12.75">
      <c r="A142" s="35" t="s">
        <v>55</v>
      </c>
      <c r="E142" s="39" t="s">
        <v>1079</v>
      </c>
    </row>
    <row r="143" spans="1:5" ht="12.75">
      <c r="A143" s="35" t="s">
        <v>56</v>
      </c>
      <c r="E143" s="40" t="s">
        <v>5</v>
      </c>
    </row>
    <row r="144" spans="1:5" ht="12.75">
      <c r="A144" t="s">
        <v>57</v>
      </c>
      <c r="E144" s="39" t="s">
        <v>5</v>
      </c>
    </row>
    <row r="145" spans="1:16" ht="12.75">
      <c r="A145" t="s">
        <v>49</v>
      </c>
      <c s="34" t="s">
        <v>222</v>
      </c>
      <c s="34" t="s">
        <v>1080</v>
      </c>
      <c s="35" t="s">
        <v>5</v>
      </c>
      <c s="6" t="s">
        <v>1081</v>
      </c>
      <c s="36" t="s">
        <v>64</v>
      </c>
      <c s="37">
        <v>24</v>
      </c>
      <c s="36">
        <v>0.00224</v>
      </c>
      <c s="36">
        <f>ROUND(G145*H145,6)</f>
      </c>
      <c r="L145" s="38">
        <v>0</v>
      </c>
      <c s="32">
        <f>ROUND(ROUND(L145,2)*ROUND(G145,3),2)</f>
      </c>
      <c s="36" t="s">
        <v>99</v>
      </c>
      <c>
        <f>(M145*21)/100</f>
      </c>
      <c t="s">
        <v>27</v>
      </c>
    </row>
    <row r="146" spans="1:5" ht="12.75">
      <c r="A146" s="35" t="s">
        <v>55</v>
      </c>
      <c r="E146" s="39" t="s">
        <v>1081</v>
      </c>
    </row>
    <row r="147" spans="1:5" ht="12.75">
      <c r="A147" s="35" t="s">
        <v>56</v>
      </c>
      <c r="E147" s="40" t="s">
        <v>5</v>
      </c>
    </row>
    <row r="148" spans="1:5" ht="12.75">
      <c r="A148" t="s">
        <v>57</v>
      </c>
      <c r="E148" s="39" t="s">
        <v>5</v>
      </c>
    </row>
    <row r="149" spans="1:13" ht="12.75">
      <c r="A149" t="s">
        <v>46</v>
      </c>
      <c r="C149" s="31" t="s">
        <v>125</v>
      </c>
      <c r="E149" s="33" t="s">
        <v>1082</v>
      </c>
      <c r="J149" s="32">
        <f>0</f>
      </c>
      <c s="32">
        <f>0</f>
      </c>
      <c s="32">
        <f>0+L150+L154+L158+L162+L166</f>
      </c>
      <c s="32">
        <f>0+M150+M154+M158+M162+M166</f>
      </c>
    </row>
    <row r="150" spans="1:16" ht="25.5">
      <c r="A150" t="s">
        <v>49</v>
      </c>
      <c s="34" t="s">
        <v>224</v>
      </c>
      <c s="34" t="s">
        <v>1083</v>
      </c>
      <c s="35" t="s">
        <v>5</v>
      </c>
      <c s="6" t="s">
        <v>1084</v>
      </c>
      <c s="36" t="s">
        <v>64</v>
      </c>
      <c s="37">
        <v>40.85</v>
      </c>
      <c s="36">
        <v>0.0005</v>
      </c>
      <c s="36">
        <f>ROUND(G150*H150,6)</f>
      </c>
      <c r="L150" s="38">
        <v>0</v>
      </c>
      <c s="32">
        <f>ROUND(ROUND(L150,2)*ROUND(G150,3),2)</f>
      </c>
      <c s="36" t="s">
        <v>919</v>
      </c>
      <c>
        <f>(M150*21)/100</f>
      </c>
      <c t="s">
        <v>27</v>
      </c>
    </row>
    <row r="151" spans="1:5" ht="25.5">
      <c r="A151" s="35" t="s">
        <v>55</v>
      </c>
      <c r="E151" s="39" t="s">
        <v>1084</v>
      </c>
    </row>
    <row r="152" spans="1:5" ht="12.75">
      <c r="A152" s="35" t="s">
        <v>56</v>
      </c>
      <c r="E152" s="40" t="s">
        <v>5</v>
      </c>
    </row>
    <row r="153" spans="1:5" ht="12.75">
      <c r="A153" t="s">
        <v>57</v>
      </c>
      <c r="E153" s="39" t="s">
        <v>5</v>
      </c>
    </row>
    <row r="154" spans="1:16" ht="12.75">
      <c r="A154" t="s">
        <v>49</v>
      </c>
      <c s="34" t="s">
        <v>227</v>
      </c>
      <c s="34" t="s">
        <v>1085</v>
      </c>
      <c s="35" t="s">
        <v>5</v>
      </c>
      <c s="6" t="s">
        <v>1086</v>
      </c>
      <c s="36" t="s">
        <v>64</v>
      </c>
      <c s="37">
        <v>41.259</v>
      </c>
      <c s="36">
        <v>1.7244</v>
      </c>
      <c s="36">
        <f>ROUND(G154*H154,6)</f>
      </c>
      <c r="L154" s="38">
        <v>0</v>
      </c>
      <c s="32">
        <f>ROUND(ROUND(L154,2)*ROUND(G154,3),2)</f>
      </c>
      <c s="36" t="s">
        <v>919</v>
      </c>
      <c>
        <f>(M154*21)/100</f>
      </c>
      <c t="s">
        <v>27</v>
      </c>
    </row>
    <row r="155" spans="1:5" ht="12.75">
      <c r="A155" s="35" t="s">
        <v>55</v>
      </c>
      <c r="E155" s="39" t="s">
        <v>1086</v>
      </c>
    </row>
    <row r="156" spans="1:5" ht="12.75">
      <c r="A156" s="35" t="s">
        <v>56</v>
      </c>
      <c r="E156" s="40" t="s">
        <v>5</v>
      </c>
    </row>
    <row r="157" spans="1:5" ht="12.75">
      <c r="A157" t="s">
        <v>57</v>
      </c>
      <c r="E157" s="39" t="s">
        <v>5</v>
      </c>
    </row>
    <row r="158" spans="1:16" ht="25.5">
      <c r="A158" t="s">
        <v>49</v>
      </c>
      <c s="34" t="s">
        <v>50</v>
      </c>
      <c s="34" t="s">
        <v>1087</v>
      </c>
      <c s="35" t="s">
        <v>5</v>
      </c>
      <c s="6" t="s">
        <v>1088</v>
      </c>
      <c s="36" t="s">
        <v>236</v>
      </c>
      <c s="37">
        <v>89.615</v>
      </c>
      <c s="36">
        <v>2.30102</v>
      </c>
      <c s="36">
        <f>ROUND(G158*H158,6)</f>
      </c>
      <c r="L158" s="38">
        <v>0</v>
      </c>
      <c s="32">
        <f>ROUND(ROUND(L158,2)*ROUND(G158,3),2)</f>
      </c>
      <c s="36" t="s">
        <v>919</v>
      </c>
      <c>
        <f>(M158*21)/100</f>
      </c>
      <c t="s">
        <v>27</v>
      </c>
    </row>
    <row r="159" spans="1:5" ht="25.5">
      <c r="A159" s="35" t="s">
        <v>55</v>
      </c>
      <c r="E159" s="39" t="s">
        <v>1088</v>
      </c>
    </row>
    <row r="160" spans="1:5" ht="12.75">
      <c r="A160" s="35" t="s">
        <v>56</v>
      </c>
      <c r="E160" s="40" t="s">
        <v>5</v>
      </c>
    </row>
    <row r="161" spans="1:5" ht="12.75">
      <c r="A161" t="s">
        <v>57</v>
      </c>
      <c r="E161" s="39" t="s">
        <v>5</v>
      </c>
    </row>
    <row r="162" spans="1:16" ht="12.75">
      <c r="A162" t="s">
        <v>49</v>
      </c>
      <c s="34" t="s">
        <v>61</v>
      </c>
      <c s="34" t="s">
        <v>1089</v>
      </c>
      <c s="35" t="s">
        <v>5</v>
      </c>
      <c s="6" t="s">
        <v>1090</v>
      </c>
      <c s="36" t="s">
        <v>423</v>
      </c>
      <c s="37">
        <v>147.06</v>
      </c>
      <c s="36">
        <v>0.004018</v>
      </c>
      <c s="36">
        <f>ROUND(G162*H162,6)</f>
      </c>
      <c r="L162" s="38">
        <v>0</v>
      </c>
      <c s="32">
        <f>ROUND(ROUND(L162,2)*ROUND(G162,3),2)</f>
      </c>
      <c s="36" t="s">
        <v>919</v>
      </c>
      <c>
        <f>(M162*21)/100</f>
      </c>
      <c t="s">
        <v>27</v>
      </c>
    </row>
    <row r="163" spans="1:5" ht="12.75">
      <c r="A163" s="35" t="s">
        <v>55</v>
      </c>
      <c r="E163" s="39" t="s">
        <v>1090</v>
      </c>
    </row>
    <row r="164" spans="1:5" ht="12.75">
      <c r="A164" s="35" t="s">
        <v>56</v>
      </c>
      <c r="E164" s="40" t="s">
        <v>5</v>
      </c>
    </row>
    <row r="165" spans="1:5" ht="12.75">
      <c r="A165" t="s">
        <v>57</v>
      </c>
      <c r="E165" s="39" t="s">
        <v>5</v>
      </c>
    </row>
    <row r="166" spans="1:16" ht="12.75">
      <c r="A166" t="s">
        <v>49</v>
      </c>
      <c s="34" t="s">
        <v>65</v>
      </c>
      <c s="34" t="s">
        <v>1091</v>
      </c>
      <c s="35" t="s">
        <v>5</v>
      </c>
      <c s="6" t="s">
        <v>1092</v>
      </c>
      <c s="36" t="s">
        <v>932</v>
      </c>
      <c s="37">
        <v>0.678</v>
      </c>
      <c s="36">
        <v>0.997348</v>
      </c>
      <c s="36">
        <f>ROUND(G166*H166,6)</f>
      </c>
      <c r="L166" s="38">
        <v>0</v>
      </c>
      <c s="32">
        <f>ROUND(ROUND(L166,2)*ROUND(G166,3),2)</f>
      </c>
      <c s="36" t="s">
        <v>919</v>
      </c>
      <c>
        <f>(M166*21)/100</f>
      </c>
      <c t="s">
        <v>27</v>
      </c>
    </row>
    <row r="167" spans="1:5" ht="12.75">
      <c r="A167" s="35" t="s">
        <v>55</v>
      </c>
      <c r="E167" s="39" t="s">
        <v>1092</v>
      </c>
    </row>
    <row r="168" spans="1:5" ht="12.75">
      <c r="A168" s="35" t="s">
        <v>56</v>
      </c>
      <c r="E168" s="40" t="s">
        <v>5</v>
      </c>
    </row>
    <row r="169" spans="1:5" ht="12.75">
      <c r="A169" t="s">
        <v>57</v>
      </c>
      <c r="E169" s="39" t="s">
        <v>1093</v>
      </c>
    </row>
    <row r="170" spans="1:13" ht="12.75">
      <c r="A170" t="s">
        <v>46</v>
      </c>
      <c r="C170" s="31" t="s">
        <v>128</v>
      </c>
      <c r="E170" s="33" t="s">
        <v>974</v>
      </c>
      <c r="J170" s="32">
        <f>0</f>
      </c>
      <c s="32">
        <f>0</f>
      </c>
      <c s="32">
        <f>0+L171+L175+L179+L183+L187+L191+L195+L199</f>
      </c>
      <c s="32">
        <f>0+M171+M175+M179+M183+M187+M191+M195+M199</f>
      </c>
    </row>
    <row r="171" spans="1:16" ht="25.5">
      <c r="A171" t="s">
        <v>49</v>
      </c>
      <c s="34" t="s">
        <v>68</v>
      </c>
      <c s="34" t="s">
        <v>1094</v>
      </c>
      <c s="35" t="s">
        <v>5</v>
      </c>
      <c s="6" t="s">
        <v>1095</v>
      </c>
      <c s="36" t="s">
        <v>64</v>
      </c>
      <c s="37">
        <v>12</v>
      </c>
      <c s="36">
        <v>0.1554</v>
      </c>
      <c s="36">
        <f>ROUND(G171*H171,6)</f>
      </c>
      <c r="L171" s="38">
        <v>0</v>
      </c>
      <c s="32">
        <f>ROUND(ROUND(L171,2)*ROUND(G171,3),2)</f>
      </c>
      <c s="36" t="s">
        <v>919</v>
      </c>
      <c>
        <f>(M171*21)/100</f>
      </c>
      <c t="s">
        <v>27</v>
      </c>
    </row>
    <row r="172" spans="1:5" ht="38.25">
      <c r="A172" s="35" t="s">
        <v>55</v>
      </c>
      <c r="E172" s="39" t="s">
        <v>1096</v>
      </c>
    </row>
    <row r="173" spans="1:5" ht="12.75">
      <c r="A173" s="35" t="s">
        <v>56</v>
      </c>
      <c r="E173" s="40" t="s">
        <v>5</v>
      </c>
    </row>
    <row r="174" spans="1:5" ht="12.75">
      <c r="A174" t="s">
        <v>57</v>
      </c>
      <c r="E174" s="39" t="s">
        <v>1097</v>
      </c>
    </row>
    <row r="175" spans="1:16" ht="12.75">
      <c r="A175" t="s">
        <v>49</v>
      </c>
      <c s="34" t="s">
        <v>71</v>
      </c>
      <c s="34" t="s">
        <v>1098</v>
      </c>
      <c s="35" t="s">
        <v>5</v>
      </c>
      <c s="6" t="s">
        <v>1099</v>
      </c>
      <c s="36" t="s">
        <v>64</v>
      </c>
      <c s="37">
        <v>2.448</v>
      </c>
      <c s="36">
        <v>0.08</v>
      </c>
      <c s="36">
        <f>ROUND(G175*H175,6)</f>
      </c>
      <c r="L175" s="38">
        <v>0</v>
      </c>
      <c s="32">
        <f>ROUND(ROUND(L175,2)*ROUND(G175,3),2)</f>
      </c>
      <c s="36" t="s">
        <v>919</v>
      </c>
      <c>
        <f>(M175*21)/100</f>
      </c>
      <c t="s">
        <v>27</v>
      </c>
    </row>
    <row r="176" spans="1:5" ht="12.75">
      <c r="A176" s="35" t="s">
        <v>55</v>
      </c>
      <c r="E176" s="39" t="s">
        <v>1099</v>
      </c>
    </row>
    <row r="177" spans="1:5" ht="12.75">
      <c r="A177" s="35" t="s">
        <v>56</v>
      </c>
      <c r="E177" s="40" t="s">
        <v>5</v>
      </c>
    </row>
    <row r="178" spans="1:5" ht="12.75">
      <c r="A178" t="s">
        <v>57</v>
      </c>
      <c r="E178" s="39" t="s">
        <v>5</v>
      </c>
    </row>
    <row r="179" spans="1:16" ht="38.25">
      <c r="A179" t="s">
        <v>49</v>
      </c>
      <c s="34" t="s">
        <v>74</v>
      </c>
      <c s="34" t="s">
        <v>1100</v>
      </c>
      <c s="35" t="s">
        <v>5</v>
      </c>
      <c s="6" t="s">
        <v>1101</v>
      </c>
      <c s="36" t="s">
        <v>64</v>
      </c>
      <c s="37">
        <v>12</v>
      </c>
      <c s="36">
        <v>0.1295</v>
      </c>
      <c s="36">
        <f>ROUND(G179*H179,6)</f>
      </c>
      <c r="L179" s="38">
        <v>0</v>
      </c>
      <c s="32">
        <f>ROUND(ROUND(L179,2)*ROUND(G179,3),2)</f>
      </c>
      <c s="36" t="s">
        <v>919</v>
      </c>
      <c>
        <f>(M179*21)/100</f>
      </c>
      <c t="s">
        <v>27</v>
      </c>
    </row>
    <row r="180" spans="1:5" ht="38.25">
      <c r="A180" s="35" t="s">
        <v>55</v>
      </c>
      <c r="E180" s="39" t="s">
        <v>1102</v>
      </c>
    </row>
    <row r="181" spans="1:5" ht="12.75">
      <c r="A181" s="35" t="s">
        <v>56</v>
      </c>
      <c r="E181" s="40" t="s">
        <v>5</v>
      </c>
    </row>
    <row r="182" spans="1:5" ht="12.75">
      <c r="A182" t="s">
        <v>57</v>
      </c>
      <c r="E182" s="39" t="s">
        <v>1097</v>
      </c>
    </row>
    <row r="183" spans="1:16" ht="12.75">
      <c r="A183" t="s">
        <v>49</v>
      </c>
      <c s="34" t="s">
        <v>77</v>
      </c>
      <c s="34" t="s">
        <v>1103</v>
      </c>
      <c s="35" t="s">
        <v>5</v>
      </c>
      <c s="6" t="s">
        <v>1104</v>
      </c>
      <c s="36" t="s">
        <v>64</v>
      </c>
      <c s="37">
        <v>2.448</v>
      </c>
      <c s="36">
        <v>0.024</v>
      </c>
      <c s="36">
        <f>ROUND(G183*H183,6)</f>
      </c>
      <c r="L183" s="38">
        <v>0</v>
      </c>
      <c s="32">
        <f>ROUND(ROUND(L183,2)*ROUND(G183,3),2)</f>
      </c>
      <c s="36" t="s">
        <v>919</v>
      </c>
      <c>
        <f>(M183*21)/100</f>
      </c>
      <c t="s">
        <v>27</v>
      </c>
    </row>
    <row r="184" spans="1:5" ht="12.75">
      <c r="A184" s="35" t="s">
        <v>55</v>
      </c>
      <c r="E184" s="39" t="s">
        <v>1104</v>
      </c>
    </row>
    <row r="185" spans="1:5" ht="12.75">
      <c r="A185" s="35" t="s">
        <v>56</v>
      </c>
      <c r="E185" s="40" t="s">
        <v>5</v>
      </c>
    </row>
    <row r="186" spans="1:5" ht="12.75">
      <c r="A186" t="s">
        <v>57</v>
      </c>
      <c r="E186" s="39" t="s">
        <v>5</v>
      </c>
    </row>
    <row r="187" spans="1:16" ht="12.75">
      <c r="A187" t="s">
        <v>49</v>
      </c>
      <c s="34" t="s">
        <v>80</v>
      </c>
      <c s="34" t="s">
        <v>1105</v>
      </c>
      <c s="35" t="s">
        <v>5</v>
      </c>
      <c s="6" t="s">
        <v>1106</v>
      </c>
      <c s="36" t="s">
        <v>64</v>
      </c>
      <c s="37">
        <v>24</v>
      </c>
      <c s="36">
        <v>2E-06</v>
      </c>
      <c s="36">
        <f>ROUND(G187*H187,6)</f>
      </c>
      <c r="L187" s="38">
        <v>0</v>
      </c>
      <c s="32">
        <f>ROUND(ROUND(L187,2)*ROUND(G187,3),2)</f>
      </c>
      <c s="36" t="s">
        <v>919</v>
      </c>
      <c>
        <f>(M187*21)/100</f>
      </c>
      <c t="s">
        <v>27</v>
      </c>
    </row>
    <row r="188" spans="1:5" ht="12.75">
      <c r="A188" s="35" t="s">
        <v>55</v>
      </c>
      <c r="E188" s="39" t="s">
        <v>1106</v>
      </c>
    </row>
    <row r="189" spans="1:5" ht="12.75">
      <c r="A189" s="35" t="s">
        <v>56</v>
      </c>
      <c r="E189" s="40" t="s">
        <v>5</v>
      </c>
    </row>
    <row r="190" spans="1:5" ht="12.75">
      <c r="A190" t="s">
        <v>57</v>
      </c>
      <c r="E190" s="39" t="s">
        <v>5</v>
      </c>
    </row>
    <row r="191" spans="1:16" ht="25.5">
      <c r="A191" t="s">
        <v>49</v>
      </c>
      <c s="34" t="s">
        <v>83</v>
      </c>
      <c s="34" t="s">
        <v>1107</v>
      </c>
      <c s="35" t="s">
        <v>5</v>
      </c>
      <c s="6" t="s">
        <v>1108</v>
      </c>
      <c s="36" t="s">
        <v>64</v>
      </c>
      <c s="37">
        <v>12</v>
      </c>
      <c s="36">
        <v>0</v>
      </c>
      <c s="36">
        <f>ROUND(G191*H191,6)</f>
      </c>
      <c r="L191" s="38">
        <v>0</v>
      </c>
      <c s="32">
        <f>ROUND(ROUND(L191,2)*ROUND(G191,3),2)</f>
      </c>
      <c s="36" t="s">
        <v>919</v>
      </c>
      <c>
        <f>(M191*21)/100</f>
      </c>
      <c t="s">
        <v>27</v>
      </c>
    </row>
    <row r="192" spans="1:5" ht="51">
      <c r="A192" s="35" t="s">
        <v>55</v>
      </c>
      <c r="E192" s="39" t="s">
        <v>1109</v>
      </c>
    </row>
    <row r="193" spans="1:5" ht="12.75">
      <c r="A193" s="35" t="s">
        <v>56</v>
      </c>
      <c r="E193" s="40" t="s">
        <v>5</v>
      </c>
    </row>
    <row r="194" spans="1:5" ht="12.75">
      <c r="A194" t="s">
        <v>57</v>
      </c>
      <c r="E194" s="39" t="s">
        <v>1097</v>
      </c>
    </row>
    <row r="195" spans="1:16" ht="25.5">
      <c r="A195" t="s">
        <v>49</v>
      </c>
      <c s="34" t="s">
        <v>86</v>
      </c>
      <c s="34" t="s">
        <v>1110</v>
      </c>
      <c s="35" t="s">
        <v>5</v>
      </c>
      <c s="6" t="s">
        <v>1108</v>
      </c>
      <c s="36" t="s">
        <v>64</v>
      </c>
      <c s="37">
        <v>9.6</v>
      </c>
      <c s="36">
        <v>0</v>
      </c>
      <c s="36">
        <f>ROUND(G195*H195,6)</f>
      </c>
      <c r="L195" s="38">
        <v>0</v>
      </c>
      <c s="32">
        <f>ROUND(ROUND(L195,2)*ROUND(G195,3),2)</f>
      </c>
      <c s="36" t="s">
        <v>919</v>
      </c>
      <c>
        <f>(M195*21)/100</f>
      </c>
      <c t="s">
        <v>27</v>
      </c>
    </row>
    <row r="196" spans="1:5" ht="51">
      <c r="A196" s="35" t="s">
        <v>55</v>
      </c>
      <c r="E196" s="39" t="s">
        <v>1111</v>
      </c>
    </row>
    <row r="197" spans="1:5" ht="12.75">
      <c r="A197" s="35" t="s">
        <v>56</v>
      </c>
      <c r="E197" s="40" t="s">
        <v>5</v>
      </c>
    </row>
    <row r="198" spans="1:5" ht="12.75">
      <c r="A198" t="s">
        <v>57</v>
      </c>
      <c r="E198" s="39" t="s">
        <v>1097</v>
      </c>
    </row>
    <row r="199" spans="1:16" ht="25.5">
      <c r="A199" t="s">
        <v>49</v>
      </c>
      <c s="34" t="s">
        <v>89</v>
      </c>
      <c s="34" t="s">
        <v>1112</v>
      </c>
      <c s="35" t="s">
        <v>5</v>
      </c>
      <c s="6" t="s">
        <v>1108</v>
      </c>
      <c s="36" t="s">
        <v>423</v>
      </c>
      <c s="37">
        <v>24</v>
      </c>
      <c s="36">
        <v>0</v>
      </c>
      <c s="36">
        <f>ROUND(G199*H199,6)</f>
      </c>
      <c r="L199" s="38">
        <v>0</v>
      </c>
      <c s="32">
        <f>ROUND(ROUND(L199,2)*ROUND(G199,3),2)</f>
      </c>
      <c s="36" t="s">
        <v>919</v>
      </c>
      <c>
        <f>(M199*21)/100</f>
      </c>
      <c t="s">
        <v>27</v>
      </c>
    </row>
    <row r="200" spans="1:5" ht="51">
      <c r="A200" s="35" t="s">
        <v>55</v>
      </c>
      <c r="E200" s="39" t="s">
        <v>1113</v>
      </c>
    </row>
    <row r="201" spans="1:5" ht="12.75">
      <c r="A201" s="35" t="s">
        <v>56</v>
      </c>
      <c r="E201" s="40" t="s">
        <v>5</v>
      </c>
    </row>
    <row r="202" spans="1:5" ht="12.75">
      <c r="A202" t="s">
        <v>57</v>
      </c>
      <c r="E202" s="39" t="s">
        <v>1114</v>
      </c>
    </row>
    <row r="203" spans="1:13" ht="12.75">
      <c r="A203" t="s">
        <v>46</v>
      </c>
      <c r="C203" s="31" t="s">
        <v>987</v>
      </c>
      <c r="E203" s="33" t="s">
        <v>988</v>
      </c>
      <c r="J203" s="32">
        <f>0</f>
      </c>
      <c s="32">
        <f>0</f>
      </c>
      <c s="32">
        <f>0+L204+L208+L212+L216+L220</f>
      </c>
      <c s="32">
        <f>0+M204+M208+M212+M216+M220</f>
      </c>
    </row>
    <row r="204" spans="1:16" ht="25.5">
      <c r="A204" t="s">
        <v>49</v>
      </c>
      <c s="34" t="s">
        <v>93</v>
      </c>
      <c s="34" t="s">
        <v>1115</v>
      </c>
      <c s="35" t="s">
        <v>5</v>
      </c>
      <c s="6" t="s">
        <v>1116</v>
      </c>
      <c s="36" t="s">
        <v>932</v>
      </c>
      <c s="37">
        <v>67.092</v>
      </c>
      <c s="36">
        <v>0</v>
      </c>
      <c s="36">
        <f>ROUND(G204*H204,6)</f>
      </c>
      <c r="L204" s="38">
        <v>0</v>
      </c>
      <c s="32">
        <f>ROUND(ROUND(L204,2)*ROUND(G204,3),2)</f>
      </c>
      <c s="36" t="s">
        <v>919</v>
      </c>
      <c>
        <f>(M204*21)/100</f>
      </c>
      <c t="s">
        <v>27</v>
      </c>
    </row>
    <row r="205" spans="1:5" ht="25.5">
      <c r="A205" s="35" t="s">
        <v>55</v>
      </c>
      <c r="E205" s="39" t="s">
        <v>1116</v>
      </c>
    </row>
    <row r="206" spans="1:5" ht="12.75">
      <c r="A206" s="35" t="s">
        <v>56</v>
      </c>
      <c r="E206" s="40" t="s">
        <v>5</v>
      </c>
    </row>
    <row r="207" spans="1:5" ht="12.75">
      <c r="A207" t="s">
        <v>57</v>
      </c>
      <c r="E207" s="39" t="s">
        <v>5</v>
      </c>
    </row>
    <row r="208" spans="1:16" ht="25.5">
      <c r="A208" t="s">
        <v>49</v>
      </c>
      <c s="34" t="s">
        <v>96</v>
      </c>
      <c s="34" t="s">
        <v>989</v>
      </c>
      <c s="35" t="s">
        <v>990</v>
      </c>
      <c s="6" t="s">
        <v>991</v>
      </c>
      <c s="36" t="s">
        <v>932</v>
      </c>
      <c s="37">
        <v>112.889</v>
      </c>
      <c s="36">
        <v>0</v>
      </c>
      <c s="36">
        <f>ROUND(G208*H208,6)</f>
      </c>
      <c r="L208" s="38">
        <v>0</v>
      </c>
      <c s="32">
        <f>ROUND(ROUND(L208,2)*ROUND(G208,3),2)</f>
      </c>
      <c s="36" t="s">
        <v>99</v>
      </c>
      <c>
        <f>(M208*21)/100</f>
      </c>
      <c t="s">
        <v>27</v>
      </c>
    </row>
    <row r="209" spans="1:5" ht="25.5">
      <c r="A209" s="35" t="s">
        <v>55</v>
      </c>
      <c r="E209" s="39" t="s">
        <v>991</v>
      </c>
    </row>
    <row r="210" spans="1:5" ht="12.75">
      <c r="A210" s="35" t="s">
        <v>56</v>
      </c>
      <c r="E210" s="40" t="s">
        <v>5</v>
      </c>
    </row>
    <row r="211" spans="1:5" ht="153">
      <c r="A211" t="s">
        <v>57</v>
      </c>
      <c r="E211" s="39" t="s">
        <v>992</v>
      </c>
    </row>
    <row r="212" spans="1:16" ht="25.5">
      <c r="A212" t="s">
        <v>49</v>
      </c>
      <c s="34" t="s">
        <v>337</v>
      </c>
      <c s="34" t="s">
        <v>1117</v>
      </c>
      <c s="35" t="s">
        <v>1118</v>
      </c>
      <c s="6" t="s">
        <v>1119</v>
      </c>
      <c s="36" t="s">
        <v>932</v>
      </c>
      <c s="37">
        <v>1.812</v>
      </c>
      <c s="36">
        <v>0</v>
      </c>
      <c s="36">
        <f>ROUND(G212*H212,6)</f>
      </c>
      <c r="L212" s="38">
        <v>0</v>
      </c>
      <c s="32">
        <f>ROUND(ROUND(L212,2)*ROUND(G212,3),2)</f>
      </c>
      <c s="36" t="s">
        <v>99</v>
      </c>
      <c>
        <f>(M212*21)/100</f>
      </c>
      <c t="s">
        <v>27</v>
      </c>
    </row>
    <row r="213" spans="1:5" ht="25.5">
      <c r="A213" s="35" t="s">
        <v>55</v>
      </c>
      <c r="E213" s="39" t="s">
        <v>1119</v>
      </c>
    </row>
    <row r="214" spans="1:5" ht="12.75">
      <c r="A214" s="35" t="s">
        <v>56</v>
      </c>
      <c r="E214" s="40" t="s">
        <v>5</v>
      </c>
    </row>
    <row r="215" spans="1:5" ht="153">
      <c r="A215" t="s">
        <v>57</v>
      </c>
      <c r="E215" s="39" t="s">
        <v>992</v>
      </c>
    </row>
    <row r="216" spans="1:16" ht="25.5">
      <c r="A216" t="s">
        <v>49</v>
      </c>
      <c s="34" t="s">
        <v>340</v>
      </c>
      <c s="34" t="s">
        <v>993</v>
      </c>
      <c s="35" t="s">
        <v>994</v>
      </c>
      <c s="6" t="s">
        <v>995</v>
      </c>
      <c s="36" t="s">
        <v>932</v>
      </c>
      <c s="37">
        <v>263.408</v>
      </c>
      <c s="36">
        <v>0</v>
      </c>
      <c s="36">
        <f>ROUND(G216*H216,6)</f>
      </c>
      <c r="L216" s="38">
        <v>0</v>
      </c>
      <c s="32">
        <f>ROUND(ROUND(L216,2)*ROUND(G216,3),2)</f>
      </c>
      <c s="36" t="s">
        <v>99</v>
      </c>
      <c>
        <f>(M216*21)/100</f>
      </c>
      <c t="s">
        <v>27</v>
      </c>
    </row>
    <row r="217" spans="1:5" ht="25.5">
      <c r="A217" s="35" t="s">
        <v>55</v>
      </c>
      <c r="E217" s="39" t="s">
        <v>995</v>
      </c>
    </row>
    <row r="218" spans="1:5" ht="12.75">
      <c r="A218" s="35" t="s">
        <v>56</v>
      </c>
      <c r="E218" s="40" t="s">
        <v>5</v>
      </c>
    </row>
    <row r="219" spans="1:5" ht="153">
      <c r="A219" t="s">
        <v>57</v>
      </c>
      <c r="E219" s="39" t="s">
        <v>992</v>
      </c>
    </row>
    <row r="220" spans="1:16" ht="38.25">
      <c r="A220" t="s">
        <v>49</v>
      </c>
      <c s="34" t="s">
        <v>343</v>
      </c>
      <c s="34" t="s">
        <v>1120</v>
      </c>
      <c s="35" t="s">
        <v>1121</v>
      </c>
      <c s="6" t="s">
        <v>1122</v>
      </c>
      <c s="36" t="s">
        <v>932</v>
      </c>
      <c s="37">
        <v>16.56</v>
      </c>
      <c s="36">
        <v>0</v>
      </c>
      <c s="36">
        <f>ROUND(G220*H220,6)</f>
      </c>
      <c r="L220" s="38">
        <v>0</v>
      </c>
      <c s="32">
        <f>ROUND(ROUND(L220,2)*ROUND(G220,3),2)</f>
      </c>
      <c s="36" t="s">
        <v>1123</v>
      </c>
      <c>
        <f>(M220*21)/100</f>
      </c>
      <c t="s">
        <v>27</v>
      </c>
    </row>
    <row r="221" spans="1:5" ht="38.25">
      <c r="A221" s="35" t="s">
        <v>55</v>
      </c>
      <c r="E221" s="39" t="s">
        <v>1124</v>
      </c>
    </row>
    <row r="222" spans="1:5" ht="12.75">
      <c r="A222" s="35" t="s">
        <v>56</v>
      </c>
      <c r="E222" s="40" t="s">
        <v>5</v>
      </c>
    </row>
    <row r="223" spans="1:5" ht="153">
      <c r="A223" t="s">
        <v>57</v>
      </c>
      <c r="E223" s="39" t="s">
        <v>992</v>
      </c>
    </row>
    <row r="224" spans="1:13" ht="12.75">
      <c r="A224" t="s">
        <v>46</v>
      </c>
      <c r="C224" s="31" t="s">
        <v>996</v>
      </c>
      <c r="E224" s="33" t="s">
        <v>997</v>
      </c>
      <c r="J224" s="32">
        <f>0</f>
      </c>
      <c s="32">
        <f>0</f>
      </c>
      <c s="32">
        <f>0+L225</f>
      </c>
      <c s="32">
        <f>0+M225</f>
      </c>
    </row>
    <row r="225" spans="1:16" ht="25.5">
      <c r="A225" t="s">
        <v>49</v>
      </c>
      <c s="34" t="s">
        <v>346</v>
      </c>
      <c s="34" t="s">
        <v>1125</v>
      </c>
      <c s="35" t="s">
        <v>5</v>
      </c>
      <c s="6" t="s">
        <v>1126</v>
      </c>
      <c s="36" t="s">
        <v>932</v>
      </c>
      <c s="37">
        <v>149.271</v>
      </c>
      <c s="36">
        <v>0</v>
      </c>
      <c s="36">
        <f>ROUND(G225*H225,6)</f>
      </c>
      <c r="L225" s="38">
        <v>0</v>
      </c>
      <c s="32">
        <f>ROUND(ROUND(L225,2)*ROUND(G225,3),2)</f>
      </c>
      <c s="36" t="s">
        <v>919</v>
      </c>
      <c>
        <f>(M225*21)/100</f>
      </c>
      <c t="s">
        <v>27</v>
      </c>
    </row>
    <row r="226" spans="1:5" ht="25.5">
      <c r="A226" s="35" t="s">
        <v>55</v>
      </c>
      <c r="E226" s="39" t="s">
        <v>1126</v>
      </c>
    </row>
    <row r="227" spans="1:5" ht="12.75">
      <c r="A227" s="35" t="s">
        <v>56</v>
      </c>
      <c r="E227" s="40" t="s">
        <v>5</v>
      </c>
    </row>
    <row r="228" spans="1:5" ht="12.75">
      <c r="A228" t="s">
        <v>57</v>
      </c>
      <c r="E2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1127</v>
      </c>
      <c s="41">
        <f>Rekapitulace!C27</f>
      </c>
      <c s="20" t="s">
        <v>0</v>
      </c>
      <c t="s">
        <v>23</v>
      </c>
      <c t="s">
        <v>27</v>
      </c>
    </row>
    <row r="4" spans="1:16" ht="32" customHeight="1">
      <c r="A4" s="24" t="s">
        <v>20</v>
      </c>
      <c s="25" t="s">
        <v>28</v>
      </c>
      <c s="27" t="s">
        <v>1127</v>
      </c>
      <c r="E4" s="26" t="s">
        <v>1128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COUNTIFS(L8:L212,"=0",A8:A212,"P")+COUNTIFS(L8:L212,"",A8:A212,"P")+SUM(Q8:Q212)</f>
      </c>
    </row>
    <row r="8" spans="1:13" ht="12.75">
      <c r="A8" t="s">
        <v>44</v>
      </c>
      <c r="C8" s="28" t="s">
        <v>1131</v>
      </c>
      <c r="E8" s="30" t="s">
        <v>1130</v>
      </c>
      <c r="J8" s="29">
        <f>0+J9+J130+J135+J168+J189+J194+J211</f>
      </c>
      <c s="29">
        <f>0+K9+K130+K135+K168+K189+K194+K211</f>
      </c>
      <c s="29">
        <f>0+L9+L130+L135+L168+L189+L194+L211</f>
      </c>
      <c s="29">
        <f>0+M9+M130+M135+M168+M189+M194+M211</f>
      </c>
    </row>
    <row r="9" spans="1:13" ht="12.75">
      <c r="A9" t="s">
        <v>46</v>
      </c>
      <c r="C9" s="31" t="s">
        <v>103</v>
      </c>
      <c r="E9" s="33" t="s">
        <v>916</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103</v>
      </c>
      <c s="34" t="s">
        <v>1132</v>
      </c>
      <c s="35" t="s">
        <v>5</v>
      </c>
      <c s="6" t="s">
        <v>1133</v>
      </c>
      <c s="36" t="s">
        <v>423</v>
      </c>
      <c s="37">
        <v>800</v>
      </c>
      <c s="36">
        <v>0</v>
      </c>
      <c s="36">
        <f>ROUND(G10*H10,6)</f>
      </c>
      <c r="L10" s="38">
        <v>0</v>
      </c>
      <c s="32">
        <f>ROUND(ROUND(L10,2)*ROUND(G10,3),2)</f>
      </c>
      <c s="36" t="s">
        <v>919</v>
      </c>
      <c>
        <f>(M10*21)/100</f>
      </c>
      <c t="s">
        <v>27</v>
      </c>
    </row>
    <row r="11" spans="1:5" ht="12.75">
      <c r="A11" s="35" t="s">
        <v>55</v>
      </c>
      <c r="E11" s="39" t="s">
        <v>1133</v>
      </c>
    </row>
    <row r="12" spans="1:5" ht="12.75">
      <c r="A12" s="35" t="s">
        <v>56</v>
      </c>
      <c r="E12" s="40" t="s">
        <v>5</v>
      </c>
    </row>
    <row r="13" spans="1:5" ht="12.75">
      <c r="A13" t="s">
        <v>57</v>
      </c>
      <c r="E13" s="39" t="s">
        <v>5</v>
      </c>
    </row>
    <row r="14" spans="1:16" ht="25.5">
      <c r="A14" t="s">
        <v>49</v>
      </c>
      <c s="34" t="s">
        <v>27</v>
      </c>
      <c s="34" t="s">
        <v>1134</v>
      </c>
      <c s="35" t="s">
        <v>5</v>
      </c>
      <c s="6" t="s">
        <v>1135</v>
      </c>
      <c s="36" t="s">
        <v>236</v>
      </c>
      <c s="37">
        <v>1735</v>
      </c>
      <c s="36">
        <v>0</v>
      </c>
      <c s="36">
        <f>ROUND(G14*H14,6)</f>
      </c>
      <c r="L14" s="38">
        <v>0</v>
      </c>
      <c s="32">
        <f>ROUND(ROUND(L14,2)*ROUND(G14,3),2)</f>
      </c>
      <c s="36" t="s">
        <v>919</v>
      </c>
      <c>
        <f>(M14*21)/100</f>
      </c>
      <c t="s">
        <v>27</v>
      </c>
    </row>
    <row r="15" spans="1:5" ht="25.5">
      <c r="A15" s="35" t="s">
        <v>55</v>
      </c>
      <c r="E15" s="39" t="s">
        <v>1135</v>
      </c>
    </row>
    <row r="16" spans="1:5" ht="12.75">
      <c r="A16" s="35" t="s">
        <v>56</v>
      </c>
      <c r="E16" s="40" t="s">
        <v>5</v>
      </c>
    </row>
    <row r="17" spans="1:5" ht="25.5">
      <c r="A17" t="s">
        <v>57</v>
      </c>
      <c r="E17" s="39" t="s">
        <v>1136</v>
      </c>
    </row>
    <row r="18" spans="1:16" ht="38.25">
      <c r="A18" t="s">
        <v>49</v>
      </c>
      <c s="34" t="s">
        <v>26</v>
      </c>
      <c s="34" t="s">
        <v>1137</v>
      </c>
      <c s="35" t="s">
        <v>5</v>
      </c>
      <c s="6" t="s">
        <v>1138</v>
      </c>
      <c s="36" t="s">
        <v>236</v>
      </c>
      <c s="37">
        <v>47.04</v>
      </c>
      <c s="36">
        <v>0</v>
      </c>
      <c s="36">
        <f>ROUND(G18*H18,6)</f>
      </c>
      <c r="L18" s="38">
        <v>0</v>
      </c>
      <c s="32">
        <f>ROUND(ROUND(L18,2)*ROUND(G18,3),2)</f>
      </c>
      <c s="36" t="s">
        <v>919</v>
      </c>
      <c>
        <f>(M18*21)/100</f>
      </c>
      <c t="s">
        <v>27</v>
      </c>
    </row>
    <row r="19" spans="1:5" ht="38.25">
      <c r="A19" s="35" t="s">
        <v>55</v>
      </c>
      <c r="E19" s="39" t="s">
        <v>1138</v>
      </c>
    </row>
    <row r="20" spans="1:5" ht="12.75">
      <c r="A20" s="35" t="s">
        <v>56</v>
      </c>
      <c r="E20" s="40" t="s">
        <v>5</v>
      </c>
    </row>
    <row r="21" spans="1:5" ht="12.75">
      <c r="A21" t="s">
        <v>57</v>
      </c>
      <c r="E21" s="39" t="s">
        <v>5</v>
      </c>
    </row>
    <row r="22" spans="1:16" ht="25.5">
      <c r="A22" t="s">
        <v>49</v>
      </c>
      <c s="34" t="s">
        <v>112</v>
      </c>
      <c s="34" t="s">
        <v>1139</v>
      </c>
      <c s="35" t="s">
        <v>5</v>
      </c>
      <c s="6" t="s">
        <v>1140</v>
      </c>
      <c s="36" t="s">
        <v>236</v>
      </c>
      <c s="37">
        <v>16.2</v>
      </c>
      <c s="36">
        <v>0</v>
      </c>
      <c s="36">
        <f>ROUND(G22*H22,6)</f>
      </c>
      <c r="L22" s="38">
        <v>0</v>
      </c>
      <c s="32">
        <f>ROUND(ROUND(L22,2)*ROUND(G22,3),2)</f>
      </c>
      <c s="36" t="s">
        <v>919</v>
      </c>
      <c>
        <f>(M22*21)/100</f>
      </c>
      <c t="s">
        <v>27</v>
      </c>
    </row>
    <row r="23" spans="1:5" ht="25.5">
      <c r="A23" s="35" t="s">
        <v>55</v>
      </c>
      <c r="E23" s="39" t="s">
        <v>1140</v>
      </c>
    </row>
    <row r="24" spans="1:5" ht="12.75">
      <c r="A24" s="35" t="s">
        <v>56</v>
      </c>
      <c r="E24" s="40" t="s">
        <v>5</v>
      </c>
    </row>
    <row r="25" spans="1:5" ht="12.75">
      <c r="A25" t="s">
        <v>57</v>
      </c>
      <c r="E25" s="39" t="s">
        <v>5</v>
      </c>
    </row>
    <row r="26" spans="1:16" ht="12.75">
      <c r="A26" t="s">
        <v>49</v>
      </c>
      <c s="34" t="s">
        <v>115</v>
      </c>
      <c s="34" t="s">
        <v>1141</v>
      </c>
      <c s="35" t="s">
        <v>5</v>
      </c>
      <c s="6" t="s">
        <v>1142</v>
      </c>
      <c s="36" t="s">
        <v>236</v>
      </c>
      <c s="37">
        <v>0.188</v>
      </c>
      <c s="36">
        <v>0</v>
      </c>
      <c s="36">
        <f>ROUND(G26*H26,6)</f>
      </c>
      <c r="L26" s="38">
        <v>0</v>
      </c>
      <c s="32">
        <f>ROUND(ROUND(L26,2)*ROUND(G26,3),2)</f>
      </c>
      <c s="36" t="s">
        <v>99</v>
      </c>
      <c>
        <f>(M26*21)/100</f>
      </c>
      <c t="s">
        <v>27</v>
      </c>
    </row>
    <row r="27" spans="1:5" ht="12.75">
      <c r="A27" s="35" t="s">
        <v>55</v>
      </c>
      <c r="E27" s="39" t="s">
        <v>1142</v>
      </c>
    </row>
    <row r="28" spans="1:5" ht="12.75">
      <c r="A28" s="35" t="s">
        <v>56</v>
      </c>
      <c r="E28" s="40" t="s">
        <v>5</v>
      </c>
    </row>
    <row r="29" spans="1:5" ht="12.75">
      <c r="A29" t="s">
        <v>57</v>
      </c>
      <c r="E29" s="39" t="s">
        <v>5</v>
      </c>
    </row>
    <row r="30" spans="1:16" ht="12.75">
      <c r="A30" t="s">
        <v>49</v>
      </c>
      <c s="34" t="s">
        <v>118</v>
      </c>
      <c s="34" t="s">
        <v>1143</v>
      </c>
      <c s="35" t="s">
        <v>5</v>
      </c>
      <c s="6" t="s">
        <v>1144</v>
      </c>
      <c s="36" t="s">
        <v>236</v>
      </c>
      <c s="37">
        <v>0.197</v>
      </c>
      <c s="36">
        <v>0.65</v>
      </c>
      <c s="36">
        <f>ROUND(G30*H30,6)</f>
      </c>
      <c r="L30" s="38">
        <v>0</v>
      </c>
      <c s="32">
        <f>ROUND(ROUND(L30,2)*ROUND(G30,3),2)</f>
      </c>
      <c s="36" t="s">
        <v>99</v>
      </c>
      <c>
        <f>(M30*21)/100</f>
      </c>
      <c t="s">
        <v>27</v>
      </c>
    </row>
    <row r="31" spans="1:5" ht="12.75">
      <c r="A31" s="35" t="s">
        <v>55</v>
      </c>
      <c r="E31" s="39" t="s">
        <v>1144</v>
      </c>
    </row>
    <row r="32" spans="1:5" ht="12.75">
      <c r="A32" s="35" t="s">
        <v>56</v>
      </c>
      <c r="E32" s="40" t="s">
        <v>5</v>
      </c>
    </row>
    <row r="33" spans="1:5" ht="12.75">
      <c r="A33" t="s">
        <v>57</v>
      </c>
      <c r="E33" s="39" t="s">
        <v>5</v>
      </c>
    </row>
    <row r="34" spans="1:16" ht="25.5">
      <c r="A34" t="s">
        <v>49</v>
      </c>
      <c s="34" t="s">
        <v>121</v>
      </c>
      <c s="34" t="s">
        <v>1145</v>
      </c>
      <c s="35" t="s">
        <v>5</v>
      </c>
      <c s="6" t="s">
        <v>1146</v>
      </c>
      <c s="36" t="s">
        <v>423</v>
      </c>
      <c s="37">
        <v>1250</v>
      </c>
      <c s="36">
        <v>0.0001</v>
      </c>
      <c s="36">
        <f>ROUND(G34*H34,6)</f>
      </c>
      <c r="L34" s="38">
        <v>0</v>
      </c>
      <c s="32">
        <f>ROUND(ROUND(L34,2)*ROUND(G34,3),2)</f>
      </c>
      <c s="36" t="s">
        <v>919</v>
      </c>
      <c>
        <f>(M34*21)/100</f>
      </c>
      <c t="s">
        <v>27</v>
      </c>
    </row>
    <row r="35" spans="1:5" ht="25.5">
      <c r="A35" s="35" t="s">
        <v>55</v>
      </c>
      <c r="E35" s="39" t="s">
        <v>1146</v>
      </c>
    </row>
    <row r="36" spans="1:5" ht="12.75">
      <c r="A36" s="35" t="s">
        <v>56</v>
      </c>
      <c r="E36" s="40" t="s">
        <v>5</v>
      </c>
    </row>
    <row r="37" spans="1:5" ht="12.75">
      <c r="A37" t="s">
        <v>57</v>
      </c>
      <c r="E37" s="39" t="s">
        <v>5</v>
      </c>
    </row>
    <row r="38" spans="1:16" ht="12.75">
      <c r="A38" t="s">
        <v>49</v>
      </c>
      <c s="34" t="s">
        <v>125</v>
      </c>
      <c s="34" t="s">
        <v>1147</v>
      </c>
      <c s="35" t="s">
        <v>5</v>
      </c>
      <c s="6" t="s">
        <v>1148</v>
      </c>
      <c s="36" t="s">
        <v>423</v>
      </c>
      <c s="37">
        <v>1480.625</v>
      </c>
      <c s="36">
        <v>0.0004</v>
      </c>
      <c s="36">
        <f>ROUND(G38*H38,6)</f>
      </c>
      <c r="L38" s="38">
        <v>0</v>
      </c>
      <c s="32">
        <f>ROUND(ROUND(L38,2)*ROUND(G38,3),2)</f>
      </c>
      <c s="36" t="s">
        <v>919</v>
      </c>
      <c>
        <f>(M38*21)/100</f>
      </c>
      <c t="s">
        <v>27</v>
      </c>
    </row>
    <row r="39" spans="1:5" ht="12.75">
      <c r="A39" s="35" t="s">
        <v>55</v>
      </c>
      <c r="E39" s="39" t="s">
        <v>1148</v>
      </c>
    </row>
    <row r="40" spans="1:5" ht="12.75">
      <c r="A40" s="35" t="s">
        <v>56</v>
      </c>
      <c r="E40" s="40" t="s">
        <v>5</v>
      </c>
    </row>
    <row r="41" spans="1:5" ht="12.75">
      <c r="A41" t="s">
        <v>57</v>
      </c>
      <c r="E41" s="39" t="s">
        <v>5</v>
      </c>
    </row>
    <row r="42" spans="1:16" ht="25.5">
      <c r="A42" t="s">
        <v>49</v>
      </c>
      <c s="34" t="s">
        <v>128</v>
      </c>
      <c s="34" t="s">
        <v>1034</v>
      </c>
      <c s="35" t="s">
        <v>5</v>
      </c>
      <c s="6" t="s">
        <v>1035</v>
      </c>
      <c s="36" t="s">
        <v>236</v>
      </c>
      <c s="37">
        <v>265</v>
      </c>
      <c s="36">
        <v>0</v>
      </c>
      <c s="36">
        <f>ROUND(G42*H42,6)</f>
      </c>
      <c r="L42" s="38">
        <v>0</v>
      </c>
      <c s="32">
        <f>ROUND(ROUND(L42,2)*ROUND(G42,3),2)</f>
      </c>
      <c s="36" t="s">
        <v>919</v>
      </c>
      <c>
        <f>(M42*21)/100</f>
      </c>
      <c t="s">
        <v>27</v>
      </c>
    </row>
    <row r="43" spans="1:5" ht="25.5">
      <c r="A43" s="35" t="s">
        <v>55</v>
      </c>
      <c r="E43" s="39" t="s">
        <v>1035</v>
      </c>
    </row>
    <row r="44" spans="1:5" ht="12.75">
      <c r="A44" s="35" t="s">
        <v>56</v>
      </c>
      <c r="E44" s="40" t="s">
        <v>5</v>
      </c>
    </row>
    <row r="45" spans="1:5" ht="12.75">
      <c r="A45" t="s">
        <v>57</v>
      </c>
      <c r="E45" s="39" t="s">
        <v>5</v>
      </c>
    </row>
    <row r="46" spans="1:16" ht="38.25">
      <c r="A46" t="s">
        <v>49</v>
      </c>
      <c s="34" t="s">
        <v>132</v>
      </c>
      <c s="34" t="s">
        <v>1149</v>
      </c>
      <c s="35" t="s">
        <v>5</v>
      </c>
      <c s="6" t="s">
        <v>1150</v>
      </c>
      <c s="36" t="s">
        <v>236</v>
      </c>
      <c s="37">
        <v>69.5</v>
      </c>
      <c s="36">
        <v>0</v>
      </c>
      <c s="36">
        <f>ROUND(G46*H46,6)</f>
      </c>
      <c r="L46" s="38">
        <v>0</v>
      </c>
      <c s="32">
        <f>ROUND(ROUND(L46,2)*ROUND(G46,3),2)</f>
      </c>
      <c s="36" t="s">
        <v>919</v>
      </c>
      <c>
        <f>(M46*21)/100</f>
      </c>
      <c t="s">
        <v>27</v>
      </c>
    </row>
    <row r="47" spans="1:5" ht="38.25">
      <c r="A47" s="35" t="s">
        <v>55</v>
      </c>
      <c r="E47" s="39" t="s">
        <v>1151</v>
      </c>
    </row>
    <row r="48" spans="1:5" ht="12.75">
      <c r="A48" s="35" t="s">
        <v>56</v>
      </c>
      <c r="E48" s="40" t="s">
        <v>5</v>
      </c>
    </row>
    <row r="49" spans="1:5" ht="12.75">
      <c r="A49" t="s">
        <v>57</v>
      </c>
      <c r="E49" s="39" t="s">
        <v>5</v>
      </c>
    </row>
    <row r="50" spans="1:16" ht="25.5">
      <c r="A50" t="s">
        <v>49</v>
      </c>
      <c s="34" t="s">
        <v>136</v>
      </c>
      <c s="34" t="s">
        <v>925</v>
      </c>
      <c s="35" t="s">
        <v>5</v>
      </c>
      <c s="6" t="s">
        <v>926</v>
      </c>
      <c s="36" t="s">
        <v>236</v>
      </c>
      <c s="37">
        <v>1867.74</v>
      </c>
      <c s="36">
        <v>0</v>
      </c>
      <c s="36">
        <f>ROUND(G50*H50,6)</f>
      </c>
      <c r="L50" s="38">
        <v>0</v>
      </c>
      <c s="32">
        <f>ROUND(ROUND(L50,2)*ROUND(G50,3),2)</f>
      </c>
      <c s="36" t="s">
        <v>919</v>
      </c>
      <c>
        <f>(M50*21)/100</f>
      </c>
      <c t="s">
        <v>27</v>
      </c>
    </row>
    <row r="51" spans="1:5" ht="25.5">
      <c r="A51" s="35" t="s">
        <v>55</v>
      </c>
      <c r="E51" s="39" t="s">
        <v>926</v>
      </c>
    </row>
    <row r="52" spans="1:5" ht="12.75">
      <c r="A52" s="35" t="s">
        <v>56</v>
      </c>
      <c r="E52" s="40" t="s">
        <v>5</v>
      </c>
    </row>
    <row r="53" spans="1:5" ht="12.75">
      <c r="A53" t="s">
        <v>57</v>
      </c>
      <c r="E53" s="39" t="s">
        <v>5</v>
      </c>
    </row>
    <row r="54" spans="1:16" ht="25.5">
      <c r="A54" t="s">
        <v>49</v>
      </c>
      <c s="34" t="s">
        <v>140</v>
      </c>
      <c s="34" t="s">
        <v>1152</v>
      </c>
      <c s="35" t="s">
        <v>5</v>
      </c>
      <c s="6" t="s">
        <v>1153</v>
      </c>
      <c s="36" t="s">
        <v>236</v>
      </c>
      <c s="37">
        <v>2</v>
      </c>
      <c s="36">
        <v>0</v>
      </c>
      <c s="36">
        <f>ROUND(G54*H54,6)</f>
      </c>
      <c r="L54" s="38">
        <v>0</v>
      </c>
      <c s="32">
        <f>ROUND(ROUND(L54,2)*ROUND(G54,3),2)</f>
      </c>
      <c s="36" t="s">
        <v>919</v>
      </c>
      <c>
        <f>(M54*21)/100</f>
      </c>
      <c t="s">
        <v>27</v>
      </c>
    </row>
    <row r="55" spans="1:5" ht="38.25">
      <c r="A55" s="35" t="s">
        <v>55</v>
      </c>
      <c r="E55" s="39" t="s">
        <v>1154</v>
      </c>
    </row>
    <row r="56" spans="1:5" ht="12.75">
      <c r="A56" s="35" t="s">
        <v>56</v>
      </c>
      <c r="E56" s="40" t="s">
        <v>5</v>
      </c>
    </row>
    <row r="57" spans="1:5" ht="12.75">
      <c r="A57" t="s">
        <v>57</v>
      </c>
      <c r="E57" s="39" t="s">
        <v>5</v>
      </c>
    </row>
    <row r="58" spans="1:16" ht="25.5">
      <c r="A58" t="s">
        <v>49</v>
      </c>
      <c s="34" t="s">
        <v>144</v>
      </c>
      <c s="34" t="s">
        <v>1155</v>
      </c>
      <c s="35" t="s">
        <v>5</v>
      </c>
      <c s="6" t="s">
        <v>1153</v>
      </c>
      <c s="36" t="s">
        <v>236</v>
      </c>
      <c s="37">
        <v>4</v>
      </c>
      <c s="36">
        <v>0</v>
      </c>
      <c s="36">
        <f>ROUND(G58*H58,6)</f>
      </c>
      <c r="L58" s="38">
        <v>0</v>
      </c>
      <c s="32">
        <f>ROUND(ROUND(L58,2)*ROUND(G58,3),2)</f>
      </c>
      <c s="36" t="s">
        <v>919</v>
      </c>
      <c>
        <f>(M58*21)/100</f>
      </c>
      <c t="s">
        <v>27</v>
      </c>
    </row>
    <row r="59" spans="1:5" ht="51">
      <c r="A59" s="35" t="s">
        <v>55</v>
      </c>
      <c r="E59" s="39" t="s">
        <v>1156</v>
      </c>
    </row>
    <row r="60" spans="1:5" ht="12.75">
      <c r="A60" s="35" t="s">
        <v>56</v>
      </c>
      <c r="E60" s="40" t="s">
        <v>5</v>
      </c>
    </row>
    <row r="61" spans="1:5" ht="12.75">
      <c r="A61" t="s">
        <v>57</v>
      </c>
      <c r="E61" s="39" t="s">
        <v>1157</v>
      </c>
    </row>
    <row r="62" spans="1:16" ht="12.75">
      <c r="A62" t="s">
        <v>49</v>
      </c>
      <c s="34" t="s">
        <v>148</v>
      </c>
      <c s="34" t="s">
        <v>1158</v>
      </c>
      <c s="35" t="s">
        <v>5</v>
      </c>
      <c s="6" t="s">
        <v>1159</v>
      </c>
      <c s="36" t="s">
        <v>932</v>
      </c>
      <c s="37">
        <v>4</v>
      </c>
      <c s="36">
        <v>1</v>
      </c>
      <c s="36">
        <f>ROUND(G62*H62,6)</f>
      </c>
      <c r="L62" s="38">
        <v>0</v>
      </c>
      <c s="32">
        <f>ROUND(ROUND(L62,2)*ROUND(G62,3),2)</f>
      </c>
      <c s="36" t="s">
        <v>919</v>
      </c>
      <c>
        <f>(M62*21)/100</f>
      </c>
      <c t="s">
        <v>27</v>
      </c>
    </row>
    <row r="63" spans="1:5" ht="12.75">
      <c r="A63" s="35" t="s">
        <v>55</v>
      </c>
      <c r="E63" s="39" t="s">
        <v>1159</v>
      </c>
    </row>
    <row r="64" spans="1:5" ht="12.75">
      <c r="A64" s="35" t="s">
        <v>56</v>
      </c>
      <c r="E64" s="40" t="s">
        <v>5</v>
      </c>
    </row>
    <row r="65" spans="1:5" ht="12.75">
      <c r="A65" t="s">
        <v>57</v>
      </c>
      <c r="E65" s="39" t="s">
        <v>1160</v>
      </c>
    </row>
    <row r="66" spans="1:16" ht="25.5">
      <c r="A66" t="s">
        <v>49</v>
      </c>
      <c s="34" t="s">
        <v>152</v>
      </c>
      <c s="34" t="s">
        <v>1161</v>
      </c>
      <c s="35" t="s">
        <v>5</v>
      </c>
      <c s="6" t="s">
        <v>1162</v>
      </c>
      <c s="36" t="s">
        <v>423</v>
      </c>
      <c s="37">
        <v>475</v>
      </c>
      <c s="36">
        <v>0</v>
      </c>
      <c s="36">
        <f>ROUND(G66*H66,6)</f>
      </c>
      <c r="L66" s="38">
        <v>0</v>
      </c>
      <c s="32">
        <f>ROUND(ROUND(L66,2)*ROUND(G66,3),2)</f>
      </c>
      <c s="36" t="s">
        <v>919</v>
      </c>
      <c>
        <f>(M66*21)/100</f>
      </c>
      <c t="s">
        <v>27</v>
      </c>
    </row>
    <row r="67" spans="1:5" ht="25.5">
      <c r="A67" s="35" t="s">
        <v>55</v>
      </c>
      <c r="E67" s="39" t="s">
        <v>1162</v>
      </c>
    </row>
    <row r="68" spans="1:5" ht="12.75">
      <c r="A68" s="35" t="s">
        <v>56</v>
      </c>
      <c r="E68" s="40" t="s">
        <v>5</v>
      </c>
    </row>
    <row r="69" spans="1:5" ht="12.75">
      <c r="A69" t="s">
        <v>57</v>
      </c>
      <c r="E69" s="39" t="s">
        <v>5</v>
      </c>
    </row>
    <row r="70" spans="1:16" ht="25.5">
      <c r="A70" t="s">
        <v>49</v>
      </c>
      <c s="34" t="s">
        <v>156</v>
      </c>
      <c s="34" t="s">
        <v>1163</v>
      </c>
      <c s="35" t="s">
        <v>5</v>
      </c>
      <c s="6" t="s">
        <v>1164</v>
      </c>
      <c s="36" t="s">
        <v>236</v>
      </c>
      <c s="37">
        <v>265</v>
      </c>
      <c s="36">
        <v>0</v>
      </c>
      <c s="36">
        <f>ROUND(G70*H70,6)</f>
      </c>
      <c r="L70" s="38">
        <v>0</v>
      </c>
      <c s="32">
        <f>ROUND(ROUND(L70,2)*ROUND(G70,3),2)</f>
      </c>
      <c s="36" t="s">
        <v>919</v>
      </c>
      <c>
        <f>(M70*21)/100</f>
      </c>
      <c t="s">
        <v>27</v>
      </c>
    </row>
    <row r="71" spans="1:5" ht="25.5">
      <c r="A71" s="35" t="s">
        <v>55</v>
      </c>
      <c r="E71" s="39" t="s">
        <v>1164</v>
      </c>
    </row>
    <row r="72" spans="1:5" ht="12.75">
      <c r="A72" s="35" t="s">
        <v>56</v>
      </c>
      <c r="E72" s="40" t="s">
        <v>5</v>
      </c>
    </row>
    <row r="73" spans="1:5" ht="12.75">
      <c r="A73" t="s">
        <v>57</v>
      </c>
      <c r="E73" s="39" t="s">
        <v>5</v>
      </c>
    </row>
    <row r="74" spans="1:16" ht="25.5">
      <c r="A74" t="s">
        <v>49</v>
      </c>
      <c s="34" t="s">
        <v>160</v>
      </c>
      <c s="34" t="s">
        <v>1036</v>
      </c>
      <c s="35" t="s">
        <v>5</v>
      </c>
      <c s="6" t="s">
        <v>1037</v>
      </c>
      <c s="36" t="s">
        <v>236</v>
      </c>
      <c s="37">
        <v>8.1</v>
      </c>
      <c s="36">
        <v>0</v>
      </c>
      <c s="36">
        <f>ROUND(G74*H74,6)</f>
      </c>
      <c r="L74" s="38">
        <v>0</v>
      </c>
      <c s="32">
        <f>ROUND(ROUND(L74,2)*ROUND(G74,3),2)</f>
      </c>
      <c s="36" t="s">
        <v>919</v>
      </c>
      <c>
        <f>(M74*21)/100</f>
      </c>
      <c t="s">
        <v>27</v>
      </c>
    </row>
    <row r="75" spans="1:5" ht="25.5">
      <c r="A75" s="35" t="s">
        <v>55</v>
      </c>
      <c r="E75" s="39" t="s">
        <v>1037</v>
      </c>
    </row>
    <row r="76" spans="1:5" ht="12.75">
      <c r="A76" s="35" t="s">
        <v>56</v>
      </c>
      <c r="E76" s="40" t="s">
        <v>5</v>
      </c>
    </row>
    <row r="77" spans="1:5" ht="12.75">
      <c r="A77" t="s">
        <v>57</v>
      </c>
      <c r="E77" s="39" t="s">
        <v>5</v>
      </c>
    </row>
    <row r="78" spans="1:16" ht="12.75">
      <c r="A78" t="s">
        <v>49</v>
      </c>
      <c s="34" t="s">
        <v>164</v>
      </c>
      <c s="34" t="s">
        <v>1165</v>
      </c>
      <c s="35" t="s">
        <v>5</v>
      </c>
      <c s="6" t="s">
        <v>1166</v>
      </c>
      <c s="36" t="s">
        <v>932</v>
      </c>
      <c s="37">
        <v>13.77</v>
      </c>
      <c s="36">
        <v>1</v>
      </c>
      <c s="36">
        <f>ROUND(G78*H78,6)</f>
      </c>
      <c r="L78" s="38">
        <v>0</v>
      </c>
      <c s="32">
        <f>ROUND(ROUND(L78,2)*ROUND(G78,3),2)</f>
      </c>
      <c s="36" t="s">
        <v>919</v>
      </c>
      <c>
        <f>(M78*21)/100</f>
      </c>
      <c t="s">
        <v>27</v>
      </c>
    </row>
    <row r="79" spans="1:5" ht="12.75">
      <c r="A79" s="35" t="s">
        <v>55</v>
      </c>
      <c r="E79" s="39" t="s">
        <v>1166</v>
      </c>
    </row>
    <row r="80" spans="1:5" ht="12.75">
      <c r="A80" s="35" t="s">
        <v>56</v>
      </c>
      <c r="E80" s="40" t="s">
        <v>5</v>
      </c>
    </row>
    <row r="81" spans="1:5" ht="12.75">
      <c r="A81" t="s">
        <v>57</v>
      </c>
      <c r="E81" s="39" t="s">
        <v>5</v>
      </c>
    </row>
    <row r="82" spans="1:16" ht="25.5">
      <c r="A82" t="s">
        <v>49</v>
      </c>
      <c s="34" t="s">
        <v>168</v>
      </c>
      <c s="34" t="s">
        <v>1167</v>
      </c>
      <c s="35" t="s">
        <v>5</v>
      </c>
      <c s="6" t="s">
        <v>1168</v>
      </c>
      <c s="36" t="s">
        <v>423</v>
      </c>
      <c s="37">
        <v>1250</v>
      </c>
      <c s="36">
        <v>0</v>
      </c>
      <c s="36">
        <f>ROUND(G82*H82,6)</f>
      </c>
      <c r="L82" s="38">
        <v>0</v>
      </c>
      <c s="32">
        <f>ROUND(ROUND(L82,2)*ROUND(G82,3),2)</f>
      </c>
      <c s="36" t="s">
        <v>919</v>
      </c>
      <c>
        <f>(M82*21)/100</f>
      </c>
      <c t="s">
        <v>27</v>
      </c>
    </row>
    <row r="83" spans="1:5" ht="25.5">
      <c r="A83" s="35" t="s">
        <v>55</v>
      </c>
      <c r="E83" s="39" t="s">
        <v>1168</v>
      </c>
    </row>
    <row r="84" spans="1:5" ht="12.75">
      <c r="A84" s="35" t="s">
        <v>56</v>
      </c>
      <c r="E84" s="40" t="s">
        <v>5</v>
      </c>
    </row>
    <row r="85" spans="1:5" ht="12.75">
      <c r="A85" t="s">
        <v>57</v>
      </c>
      <c r="E85" s="39" t="s">
        <v>5</v>
      </c>
    </row>
    <row r="86" spans="1:16" ht="12.75">
      <c r="A86" t="s">
        <v>49</v>
      </c>
      <c s="34" t="s">
        <v>172</v>
      </c>
      <c s="34" t="s">
        <v>1169</v>
      </c>
      <c s="35" t="s">
        <v>5</v>
      </c>
      <c s="6" t="s">
        <v>1170</v>
      </c>
      <c s="36" t="s">
        <v>1171</v>
      </c>
      <c s="37">
        <v>25</v>
      </c>
      <c s="36">
        <v>0.001</v>
      </c>
      <c s="36">
        <f>ROUND(G86*H86,6)</f>
      </c>
      <c r="L86" s="38">
        <v>0</v>
      </c>
      <c s="32">
        <f>ROUND(ROUND(L86,2)*ROUND(G86,3),2)</f>
      </c>
      <c s="36" t="s">
        <v>919</v>
      </c>
      <c>
        <f>(M86*21)/100</f>
      </c>
      <c t="s">
        <v>27</v>
      </c>
    </row>
    <row r="87" spans="1:5" ht="12.75">
      <c r="A87" s="35" t="s">
        <v>55</v>
      </c>
      <c r="E87" s="39" t="s">
        <v>1170</v>
      </c>
    </row>
    <row r="88" spans="1:5" ht="12.75">
      <c r="A88" s="35" t="s">
        <v>56</v>
      </c>
      <c r="E88" s="40" t="s">
        <v>5</v>
      </c>
    </row>
    <row r="89" spans="1:5" ht="12.75">
      <c r="A89" t="s">
        <v>57</v>
      </c>
      <c r="E89" s="39" t="s">
        <v>5</v>
      </c>
    </row>
    <row r="90" spans="1:16" ht="25.5">
      <c r="A90" t="s">
        <v>49</v>
      </c>
      <c s="34" t="s">
        <v>176</v>
      </c>
      <c s="34" t="s">
        <v>1172</v>
      </c>
      <c s="35" t="s">
        <v>5</v>
      </c>
      <c s="6" t="s">
        <v>1173</v>
      </c>
      <c s="36" t="s">
        <v>423</v>
      </c>
      <c s="37">
        <v>1250</v>
      </c>
      <c s="36">
        <v>0</v>
      </c>
      <c s="36">
        <f>ROUND(G90*H90,6)</f>
      </c>
      <c r="L90" s="38">
        <v>0</v>
      </c>
      <c s="32">
        <f>ROUND(ROUND(L90,2)*ROUND(G90,3),2)</f>
      </c>
      <c s="36" t="s">
        <v>919</v>
      </c>
      <c>
        <f>(M90*21)/100</f>
      </c>
      <c t="s">
        <v>27</v>
      </c>
    </row>
    <row r="91" spans="1:5" ht="25.5">
      <c r="A91" s="35" t="s">
        <v>55</v>
      </c>
      <c r="E91" s="39" t="s">
        <v>1173</v>
      </c>
    </row>
    <row r="92" spans="1:5" ht="12.75">
      <c r="A92" s="35" t="s">
        <v>56</v>
      </c>
      <c r="E92" s="40" t="s">
        <v>5</v>
      </c>
    </row>
    <row r="93" spans="1:5" ht="12.75">
      <c r="A93" t="s">
        <v>57</v>
      </c>
      <c r="E93" s="39" t="s">
        <v>5</v>
      </c>
    </row>
    <row r="94" spans="1:16" ht="12.75">
      <c r="A94" t="s">
        <v>49</v>
      </c>
      <c s="34" t="s">
        <v>180</v>
      </c>
      <c s="34" t="s">
        <v>1174</v>
      </c>
      <c s="35" t="s">
        <v>5</v>
      </c>
      <c s="6" t="s">
        <v>1175</v>
      </c>
      <c s="36" t="s">
        <v>932</v>
      </c>
      <c s="37">
        <v>121.5</v>
      </c>
      <c s="36">
        <v>1</v>
      </c>
      <c s="36">
        <f>ROUND(G94*H94,6)</f>
      </c>
      <c r="L94" s="38">
        <v>0</v>
      </c>
      <c s="32">
        <f>ROUND(ROUND(L94,2)*ROUND(G94,3),2)</f>
      </c>
      <c s="36" t="s">
        <v>919</v>
      </c>
      <c>
        <f>(M94*21)/100</f>
      </c>
      <c t="s">
        <v>27</v>
      </c>
    </row>
    <row r="95" spans="1:5" ht="12.75">
      <c r="A95" s="35" t="s">
        <v>55</v>
      </c>
      <c r="E95" s="39" t="s">
        <v>1175</v>
      </c>
    </row>
    <row r="96" spans="1:5" ht="12.75">
      <c r="A96" s="35" t="s">
        <v>56</v>
      </c>
      <c r="E96" s="40" t="s">
        <v>5</v>
      </c>
    </row>
    <row r="97" spans="1:5" ht="12.75">
      <c r="A97" t="s">
        <v>57</v>
      </c>
      <c r="E97" s="39" t="s">
        <v>5</v>
      </c>
    </row>
    <row r="98" spans="1:16" ht="25.5">
      <c r="A98" t="s">
        <v>49</v>
      </c>
      <c s="34" t="s">
        <v>184</v>
      </c>
      <c s="34" t="s">
        <v>1176</v>
      </c>
      <c s="35" t="s">
        <v>5</v>
      </c>
      <c s="6" t="s">
        <v>1177</v>
      </c>
      <c s="36" t="s">
        <v>423</v>
      </c>
      <c s="37">
        <v>1250</v>
      </c>
      <c s="36">
        <v>3E-06</v>
      </c>
      <c s="36">
        <f>ROUND(G98*H98,6)</f>
      </c>
      <c r="L98" s="38">
        <v>0</v>
      </c>
      <c s="32">
        <f>ROUND(ROUND(L98,2)*ROUND(G98,3),2)</f>
      </c>
      <c s="36" t="s">
        <v>919</v>
      </c>
      <c>
        <f>(M98*21)/100</f>
      </c>
      <c t="s">
        <v>27</v>
      </c>
    </row>
    <row r="99" spans="1:5" ht="25.5">
      <c r="A99" s="35" t="s">
        <v>55</v>
      </c>
      <c r="E99" s="39" t="s">
        <v>1178</v>
      </c>
    </row>
    <row r="100" spans="1:5" ht="12.75">
      <c r="A100" s="35" t="s">
        <v>56</v>
      </c>
      <c r="E100" s="40" t="s">
        <v>5</v>
      </c>
    </row>
    <row r="101" spans="1:5" ht="12.75">
      <c r="A101" t="s">
        <v>57</v>
      </c>
      <c r="E101" s="39" t="s">
        <v>5</v>
      </c>
    </row>
    <row r="102" spans="1:16" ht="25.5">
      <c r="A102" t="s">
        <v>49</v>
      </c>
      <c s="34" t="s">
        <v>188</v>
      </c>
      <c s="34" t="s">
        <v>1179</v>
      </c>
      <c s="35" t="s">
        <v>5</v>
      </c>
      <c s="6" t="s">
        <v>1180</v>
      </c>
      <c s="36" t="s">
        <v>423</v>
      </c>
      <c s="37">
        <v>1250</v>
      </c>
      <c s="36">
        <v>3E-06</v>
      </c>
      <c s="36">
        <f>ROUND(G102*H102,6)</f>
      </c>
      <c r="L102" s="38">
        <v>0</v>
      </c>
      <c s="32">
        <f>ROUND(ROUND(L102,2)*ROUND(G102,3),2)</f>
      </c>
      <c s="36" t="s">
        <v>919</v>
      </c>
      <c>
        <f>(M102*21)/100</f>
      </c>
      <c t="s">
        <v>27</v>
      </c>
    </row>
    <row r="103" spans="1:5" ht="25.5">
      <c r="A103" s="35" t="s">
        <v>55</v>
      </c>
      <c r="E103" s="39" t="s">
        <v>1180</v>
      </c>
    </row>
    <row r="104" spans="1:5" ht="12.75">
      <c r="A104" s="35" t="s">
        <v>56</v>
      </c>
      <c r="E104" s="40" t="s">
        <v>5</v>
      </c>
    </row>
    <row r="105" spans="1:5" ht="12.75">
      <c r="A105" t="s">
        <v>57</v>
      </c>
      <c r="E105" s="39" t="s">
        <v>5</v>
      </c>
    </row>
    <row r="106" spans="1:16" ht="12.75">
      <c r="A106" t="s">
        <v>49</v>
      </c>
      <c s="34" t="s">
        <v>192</v>
      </c>
      <c s="34" t="s">
        <v>1181</v>
      </c>
      <c s="35" t="s">
        <v>5</v>
      </c>
      <c s="6" t="s">
        <v>1182</v>
      </c>
      <c s="36" t="s">
        <v>932</v>
      </c>
      <c s="37">
        <v>0.022</v>
      </c>
      <c s="36">
        <v>0</v>
      </c>
      <c s="36">
        <f>ROUND(G106*H106,6)</f>
      </c>
      <c r="L106" s="38">
        <v>0</v>
      </c>
      <c s="32">
        <f>ROUND(ROUND(L106,2)*ROUND(G106,3),2)</f>
      </c>
      <c s="36" t="s">
        <v>919</v>
      </c>
      <c>
        <f>(M106*21)/100</f>
      </c>
      <c t="s">
        <v>27</v>
      </c>
    </row>
    <row r="107" spans="1:5" ht="12.75">
      <c r="A107" s="35" t="s">
        <v>55</v>
      </c>
      <c r="E107" s="39" t="s">
        <v>1182</v>
      </c>
    </row>
    <row r="108" spans="1:5" ht="12.75">
      <c r="A108" s="35" t="s">
        <v>56</v>
      </c>
      <c r="E108" s="40" t="s">
        <v>5</v>
      </c>
    </row>
    <row r="109" spans="1:5" ht="12.75">
      <c r="A109" t="s">
        <v>57</v>
      </c>
      <c r="E109" s="39" t="s">
        <v>5</v>
      </c>
    </row>
    <row r="110" spans="1:16" ht="12.75">
      <c r="A110" t="s">
        <v>49</v>
      </c>
      <c s="34" t="s">
        <v>196</v>
      </c>
      <c s="34" t="s">
        <v>1183</v>
      </c>
      <c s="35" t="s">
        <v>5</v>
      </c>
      <c s="6" t="s">
        <v>1184</v>
      </c>
      <c s="36" t="s">
        <v>1171</v>
      </c>
      <c s="37">
        <v>22</v>
      </c>
      <c s="36">
        <v>0.001</v>
      </c>
      <c s="36">
        <f>ROUND(G110*H110,6)</f>
      </c>
      <c r="L110" s="38">
        <v>0</v>
      </c>
      <c s="32">
        <f>ROUND(ROUND(L110,2)*ROUND(G110,3),2)</f>
      </c>
      <c s="36" t="s">
        <v>919</v>
      </c>
      <c>
        <f>(M110*21)/100</f>
      </c>
      <c t="s">
        <v>27</v>
      </c>
    </row>
    <row r="111" spans="1:5" ht="12.75">
      <c r="A111" s="35" t="s">
        <v>55</v>
      </c>
      <c r="E111" s="39" t="s">
        <v>1184</v>
      </c>
    </row>
    <row r="112" spans="1:5" ht="12.75">
      <c r="A112" s="35" t="s">
        <v>56</v>
      </c>
      <c r="E112" s="40" t="s">
        <v>5</v>
      </c>
    </row>
    <row r="113" spans="1:5" ht="12.75">
      <c r="A113" t="s">
        <v>57</v>
      </c>
      <c r="E113" s="39" t="s">
        <v>5</v>
      </c>
    </row>
    <row r="114" spans="1:16" ht="12.75">
      <c r="A114" t="s">
        <v>49</v>
      </c>
      <c s="34" t="s">
        <v>200</v>
      </c>
      <c s="34" t="s">
        <v>1185</v>
      </c>
      <c s="35" t="s">
        <v>5</v>
      </c>
      <c s="6" t="s">
        <v>1186</v>
      </c>
      <c s="36" t="s">
        <v>423</v>
      </c>
      <c s="37">
        <v>1250</v>
      </c>
      <c s="36">
        <v>0</v>
      </c>
      <c s="36">
        <f>ROUND(G114*H114,6)</f>
      </c>
      <c r="L114" s="38">
        <v>0</v>
      </c>
      <c s="32">
        <f>ROUND(ROUND(L114,2)*ROUND(G114,3),2)</f>
      </c>
      <c s="36" t="s">
        <v>919</v>
      </c>
      <c>
        <f>(M114*21)/100</f>
      </c>
      <c t="s">
        <v>27</v>
      </c>
    </row>
    <row r="115" spans="1:5" ht="12.75">
      <c r="A115" s="35" t="s">
        <v>55</v>
      </c>
      <c r="E115" s="39" t="s">
        <v>1186</v>
      </c>
    </row>
    <row r="116" spans="1:5" ht="12.75">
      <c r="A116" s="35" t="s">
        <v>56</v>
      </c>
      <c r="E116" s="40" t="s">
        <v>5</v>
      </c>
    </row>
    <row r="117" spans="1:5" ht="12.75">
      <c r="A117" t="s">
        <v>57</v>
      </c>
      <c r="E117" s="39" t="s">
        <v>5</v>
      </c>
    </row>
    <row r="118" spans="1:16" ht="38.25">
      <c r="A118" t="s">
        <v>49</v>
      </c>
      <c s="34" t="s">
        <v>204</v>
      </c>
      <c s="34" t="s">
        <v>1187</v>
      </c>
      <c s="35" t="s">
        <v>5</v>
      </c>
      <c s="6" t="s">
        <v>1188</v>
      </c>
      <c s="36" t="s">
        <v>64</v>
      </c>
      <c s="37">
        <v>6</v>
      </c>
      <c s="36">
        <v>0.20449</v>
      </c>
      <c s="36">
        <f>ROUND(G118*H118,6)</f>
      </c>
      <c r="L118" s="38">
        <v>0</v>
      </c>
      <c s="32">
        <f>ROUND(ROUND(L118,2)*ROUND(G118,3),2)</f>
      </c>
      <c s="36" t="s">
        <v>919</v>
      </c>
      <c>
        <f>(M118*21)/100</f>
      </c>
      <c t="s">
        <v>27</v>
      </c>
    </row>
    <row r="119" spans="1:5" ht="38.25">
      <c r="A119" s="35" t="s">
        <v>55</v>
      </c>
      <c r="E119" s="39" t="s">
        <v>1189</v>
      </c>
    </row>
    <row r="120" spans="1:5" ht="12.75">
      <c r="A120" s="35" t="s">
        <v>56</v>
      </c>
      <c r="E120" s="40" t="s">
        <v>5</v>
      </c>
    </row>
    <row r="121" spans="1:5" ht="12.75">
      <c r="A121" t="s">
        <v>57</v>
      </c>
      <c r="E121" s="39" t="s">
        <v>5</v>
      </c>
    </row>
    <row r="122" spans="1:16" ht="25.5">
      <c r="A122" t="s">
        <v>49</v>
      </c>
      <c s="34" t="s">
        <v>208</v>
      </c>
      <c s="34" t="s">
        <v>1190</v>
      </c>
      <c s="35" t="s">
        <v>5</v>
      </c>
      <c s="6" t="s">
        <v>1191</v>
      </c>
      <c s="36" t="s">
        <v>236</v>
      </c>
      <c s="37">
        <v>47.04</v>
      </c>
      <c s="36">
        <v>2.50187</v>
      </c>
      <c s="36">
        <f>ROUND(G122*H122,6)</f>
      </c>
      <c r="L122" s="38">
        <v>0</v>
      </c>
      <c s="32">
        <f>ROUND(ROUND(L122,2)*ROUND(G122,3),2)</f>
      </c>
      <c s="36" t="s">
        <v>919</v>
      </c>
      <c>
        <f>(M122*21)/100</f>
      </c>
      <c t="s">
        <v>27</v>
      </c>
    </row>
    <row r="123" spans="1:5" ht="25.5">
      <c r="A123" s="35" t="s">
        <v>55</v>
      </c>
      <c r="E123" s="39" t="s">
        <v>1191</v>
      </c>
    </row>
    <row r="124" spans="1:5" ht="12.75">
      <c r="A124" s="35" t="s">
        <v>56</v>
      </c>
      <c r="E124" s="40" t="s">
        <v>5</v>
      </c>
    </row>
    <row r="125" spans="1:5" ht="12.75">
      <c r="A125" t="s">
        <v>57</v>
      </c>
      <c r="E125" s="39" t="s">
        <v>5</v>
      </c>
    </row>
    <row r="126" spans="1:16" ht="12.75">
      <c r="A126" t="s">
        <v>49</v>
      </c>
      <c s="34" t="s">
        <v>212</v>
      </c>
      <c s="34" t="s">
        <v>1192</v>
      </c>
      <c s="35" t="s">
        <v>5</v>
      </c>
      <c s="6" t="s">
        <v>1193</v>
      </c>
      <c s="36" t="s">
        <v>423</v>
      </c>
      <c s="37">
        <v>76.8</v>
      </c>
      <c s="36">
        <v>0.0351</v>
      </c>
      <c s="36">
        <f>ROUND(G126*H126,6)</f>
      </c>
      <c r="L126" s="38">
        <v>0</v>
      </c>
      <c s="32">
        <f>ROUND(ROUND(L126,2)*ROUND(G126,3),2)</f>
      </c>
      <c s="36" t="s">
        <v>919</v>
      </c>
      <c>
        <f>(M126*21)/100</f>
      </c>
      <c t="s">
        <v>27</v>
      </c>
    </row>
    <row r="127" spans="1:5" ht="12.75">
      <c r="A127" s="35" t="s">
        <v>55</v>
      </c>
      <c r="E127" s="39" t="s">
        <v>1193</v>
      </c>
    </row>
    <row r="128" spans="1:5" ht="12.75">
      <c r="A128" s="35" t="s">
        <v>56</v>
      </c>
      <c r="E128" s="40" t="s">
        <v>5</v>
      </c>
    </row>
    <row r="129" spans="1:5" ht="12.75">
      <c r="A129" t="s">
        <v>57</v>
      </c>
      <c r="E129" s="39" t="s">
        <v>5</v>
      </c>
    </row>
    <row r="130" spans="1:13" ht="12.75">
      <c r="A130" t="s">
        <v>46</v>
      </c>
      <c r="C130" s="31" t="s">
        <v>26</v>
      </c>
      <c r="E130" s="33" t="s">
        <v>945</v>
      </c>
      <c r="J130" s="32">
        <f>0</f>
      </c>
      <c s="32">
        <f>0</f>
      </c>
      <c s="32">
        <f>0+L131</f>
      </c>
      <c s="32">
        <f>0+M131</f>
      </c>
    </row>
    <row r="131" spans="1:16" ht="25.5">
      <c r="A131" t="s">
        <v>49</v>
      </c>
      <c s="34" t="s">
        <v>214</v>
      </c>
      <c s="34" t="s">
        <v>1194</v>
      </c>
      <c s="35" t="s">
        <v>5</v>
      </c>
      <c s="6" t="s">
        <v>1195</v>
      </c>
      <c s="36" t="s">
        <v>236</v>
      </c>
      <c s="37">
        <v>47.5</v>
      </c>
      <c s="36">
        <v>2.29496</v>
      </c>
      <c s="36">
        <f>ROUND(G131*H131,6)</f>
      </c>
      <c r="L131" s="38">
        <v>0</v>
      </c>
      <c s="32">
        <f>ROUND(ROUND(L131,2)*ROUND(G131,3),2)</f>
      </c>
      <c s="36" t="s">
        <v>919</v>
      </c>
      <c>
        <f>(M131*21)/100</f>
      </c>
      <c t="s">
        <v>27</v>
      </c>
    </row>
    <row r="132" spans="1:5" ht="25.5">
      <c r="A132" s="35" t="s">
        <v>55</v>
      </c>
      <c r="E132" s="39" t="s">
        <v>1195</v>
      </c>
    </row>
    <row r="133" spans="1:5" ht="12.75">
      <c r="A133" s="35" t="s">
        <v>56</v>
      </c>
      <c r="E133" s="40" t="s">
        <v>5</v>
      </c>
    </row>
    <row r="134" spans="1:5" ht="12.75">
      <c r="A134" t="s">
        <v>57</v>
      </c>
      <c r="E134" s="39" t="s">
        <v>5</v>
      </c>
    </row>
    <row r="135" spans="1:13" ht="12.75">
      <c r="A135" t="s">
        <v>46</v>
      </c>
      <c r="C135" s="31" t="s">
        <v>112</v>
      </c>
      <c r="E135" s="33" t="s">
        <v>1048</v>
      </c>
      <c r="J135" s="32">
        <f>0</f>
      </c>
      <c s="32">
        <f>0</f>
      </c>
      <c s="32">
        <f>0+L136+L140+L144+L148+L152+L156+L160+L164</f>
      </c>
      <c s="32">
        <f>0+M136+M140+M144+M148+M152+M156+M160+M164</f>
      </c>
    </row>
    <row r="136" spans="1:16" ht="25.5">
      <c r="A136" t="s">
        <v>49</v>
      </c>
      <c s="34" t="s">
        <v>218</v>
      </c>
      <c s="34" t="s">
        <v>1196</v>
      </c>
      <c s="35" t="s">
        <v>5</v>
      </c>
      <c s="6" t="s">
        <v>1197</v>
      </c>
      <c s="36" t="s">
        <v>423</v>
      </c>
      <c s="37">
        <v>66</v>
      </c>
      <c s="36">
        <v>0.4858</v>
      </c>
      <c s="36">
        <f>ROUND(G136*H136,6)</f>
      </c>
      <c r="L136" s="38">
        <v>0</v>
      </c>
      <c s="32">
        <f>ROUND(ROUND(L136,2)*ROUND(G136,3),2)</f>
      </c>
      <c s="36" t="s">
        <v>919</v>
      </c>
      <c>
        <f>(M136*21)/100</f>
      </c>
      <c t="s">
        <v>27</v>
      </c>
    </row>
    <row r="137" spans="1:5" ht="25.5">
      <c r="A137" s="35" t="s">
        <v>55</v>
      </c>
      <c r="E137" s="39" t="s">
        <v>1197</v>
      </c>
    </row>
    <row r="138" spans="1:5" ht="12.75">
      <c r="A138" s="35" t="s">
        <v>56</v>
      </c>
      <c r="E138" s="40" t="s">
        <v>5</v>
      </c>
    </row>
    <row r="139" spans="1:5" ht="12.75">
      <c r="A139" t="s">
        <v>57</v>
      </c>
      <c r="E139" s="39" t="s">
        <v>5</v>
      </c>
    </row>
    <row r="140" spans="1:16" ht="12.75">
      <c r="A140" t="s">
        <v>49</v>
      </c>
      <c s="34" t="s">
        <v>220</v>
      </c>
      <c s="34" t="s">
        <v>1198</v>
      </c>
      <c s="35" t="s">
        <v>5</v>
      </c>
      <c s="6" t="s">
        <v>1199</v>
      </c>
      <c s="36" t="s">
        <v>423</v>
      </c>
      <c s="37">
        <v>22</v>
      </c>
      <c s="36">
        <v>0.30006</v>
      </c>
      <c s="36">
        <f>ROUND(G140*H140,6)</f>
      </c>
      <c r="L140" s="38">
        <v>0</v>
      </c>
      <c s="32">
        <f>ROUND(ROUND(L140,2)*ROUND(G140,3),2)</f>
      </c>
      <c s="36" t="s">
        <v>919</v>
      </c>
      <c>
        <f>(M140*21)/100</f>
      </c>
      <c t="s">
        <v>27</v>
      </c>
    </row>
    <row r="141" spans="1:5" ht="12.75">
      <c r="A141" s="35" t="s">
        <v>55</v>
      </c>
      <c r="E141" s="39" t="s">
        <v>1199</v>
      </c>
    </row>
    <row r="142" spans="1:5" ht="12.75">
      <c r="A142" s="35" t="s">
        <v>56</v>
      </c>
      <c r="E142" s="40" t="s">
        <v>5</v>
      </c>
    </row>
    <row r="143" spans="1:5" ht="12.75">
      <c r="A143" t="s">
        <v>57</v>
      </c>
      <c r="E143" s="39" t="s">
        <v>5</v>
      </c>
    </row>
    <row r="144" spans="1:16" ht="12.75">
      <c r="A144" t="s">
        <v>49</v>
      </c>
      <c s="34" t="s">
        <v>222</v>
      </c>
      <c s="34" t="s">
        <v>1200</v>
      </c>
      <c s="35" t="s">
        <v>5</v>
      </c>
      <c s="6" t="s">
        <v>1201</v>
      </c>
      <c s="36" t="s">
        <v>423</v>
      </c>
      <c s="37">
        <v>560</v>
      </c>
      <c s="36">
        <v>0.31879</v>
      </c>
      <c s="36">
        <f>ROUND(G144*H144,6)</f>
      </c>
      <c r="L144" s="38">
        <v>0</v>
      </c>
      <c s="32">
        <f>ROUND(ROUND(L144,2)*ROUND(G144,3),2)</f>
      </c>
      <c s="36" t="s">
        <v>919</v>
      </c>
      <c>
        <f>(M144*21)/100</f>
      </c>
      <c t="s">
        <v>27</v>
      </c>
    </row>
    <row r="145" spans="1:5" ht="12.75">
      <c r="A145" s="35" t="s">
        <v>55</v>
      </c>
      <c r="E145" s="39" t="s">
        <v>1201</v>
      </c>
    </row>
    <row r="146" spans="1:5" ht="12.75">
      <c r="A146" s="35" t="s">
        <v>56</v>
      </c>
      <c r="E146" s="40" t="s">
        <v>5</v>
      </c>
    </row>
    <row r="147" spans="1:5" ht="12.75">
      <c r="A147" t="s">
        <v>57</v>
      </c>
      <c r="E147" s="39" t="s">
        <v>5</v>
      </c>
    </row>
    <row r="148" spans="1:16" ht="25.5">
      <c r="A148" t="s">
        <v>49</v>
      </c>
      <c s="34" t="s">
        <v>224</v>
      </c>
      <c s="34" t="s">
        <v>1202</v>
      </c>
      <c s="35" t="s">
        <v>5</v>
      </c>
      <c s="6" t="s">
        <v>1203</v>
      </c>
      <c s="36" t="s">
        <v>423</v>
      </c>
      <c s="37">
        <v>1250</v>
      </c>
      <c s="36">
        <v>0.002297</v>
      </c>
      <c s="36">
        <f>ROUND(G148*H148,6)</f>
      </c>
      <c r="L148" s="38">
        <v>0</v>
      </c>
      <c s="32">
        <f>ROUND(ROUND(L148,2)*ROUND(G148,3),2)</f>
      </c>
      <c s="36" t="s">
        <v>919</v>
      </c>
      <c>
        <f>(M148*21)/100</f>
      </c>
      <c t="s">
        <v>27</v>
      </c>
    </row>
    <row r="149" spans="1:5" ht="25.5">
      <c r="A149" s="35" t="s">
        <v>55</v>
      </c>
      <c r="E149" s="39" t="s">
        <v>1203</v>
      </c>
    </row>
    <row r="150" spans="1:5" ht="12.75">
      <c r="A150" s="35" t="s">
        <v>56</v>
      </c>
      <c r="E150" s="40" t="s">
        <v>5</v>
      </c>
    </row>
    <row r="151" spans="1:5" ht="12.75">
      <c r="A151" t="s">
        <v>57</v>
      </c>
      <c r="E151" s="39" t="s">
        <v>5</v>
      </c>
    </row>
    <row r="152" spans="1:16" ht="38.25">
      <c r="A152" t="s">
        <v>49</v>
      </c>
      <c s="34" t="s">
        <v>227</v>
      </c>
      <c s="34" t="s">
        <v>1055</v>
      </c>
      <c s="35" t="s">
        <v>5</v>
      </c>
      <c s="6" t="s">
        <v>1056</v>
      </c>
      <c s="36" t="s">
        <v>236</v>
      </c>
      <c s="37">
        <v>1.35</v>
      </c>
      <c s="36">
        <v>2.30102</v>
      </c>
      <c s="36">
        <f>ROUND(G152*H152,6)</f>
      </c>
      <c r="L152" s="38">
        <v>0</v>
      </c>
      <c s="32">
        <f>ROUND(ROUND(L152,2)*ROUND(G152,3),2)</f>
      </c>
      <c s="36" t="s">
        <v>919</v>
      </c>
      <c>
        <f>(M152*21)/100</f>
      </c>
      <c t="s">
        <v>27</v>
      </c>
    </row>
    <row r="153" spans="1:5" ht="38.25">
      <c r="A153" s="35" t="s">
        <v>55</v>
      </c>
      <c r="E153" s="39" t="s">
        <v>1057</v>
      </c>
    </row>
    <row r="154" spans="1:5" ht="12.75">
      <c r="A154" s="35" t="s">
        <v>56</v>
      </c>
      <c r="E154" s="40" t="s">
        <v>5</v>
      </c>
    </row>
    <row r="155" spans="1:5" ht="12.75">
      <c r="A155" t="s">
        <v>57</v>
      </c>
      <c r="E155" s="39" t="s">
        <v>5</v>
      </c>
    </row>
    <row r="156" spans="1:16" ht="25.5">
      <c r="A156" t="s">
        <v>49</v>
      </c>
      <c s="34" t="s">
        <v>50</v>
      </c>
      <c s="34" t="s">
        <v>1204</v>
      </c>
      <c s="35" t="s">
        <v>5</v>
      </c>
      <c s="6" t="s">
        <v>1205</v>
      </c>
      <c s="36" t="s">
        <v>236</v>
      </c>
      <c s="37">
        <v>232.8</v>
      </c>
      <c s="36">
        <v>1.9968</v>
      </c>
      <c s="36">
        <f>ROUND(G156*H156,6)</f>
      </c>
      <c r="L156" s="38">
        <v>0</v>
      </c>
      <c s="32">
        <f>ROUND(ROUND(L156,2)*ROUND(G156,3),2)</f>
      </c>
      <c s="36" t="s">
        <v>919</v>
      </c>
      <c>
        <f>(M156*21)/100</f>
      </c>
      <c t="s">
        <v>27</v>
      </c>
    </row>
    <row r="157" spans="1:5" ht="25.5">
      <c r="A157" s="35" t="s">
        <v>55</v>
      </c>
      <c r="E157" s="39" t="s">
        <v>1205</v>
      </c>
    </row>
    <row r="158" spans="1:5" ht="12.75">
      <c r="A158" s="35" t="s">
        <v>56</v>
      </c>
      <c r="E158" s="40" t="s">
        <v>5</v>
      </c>
    </row>
    <row r="159" spans="1:5" ht="12.75">
      <c r="A159" t="s">
        <v>57</v>
      </c>
      <c r="E159" s="39" t="s">
        <v>5</v>
      </c>
    </row>
    <row r="160" spans="1:16" ht="38.25">
      <c r="A160" t="s">
        <v>49</v>
      </c>
      <c s="34" t="s">
        <v>61</v>
      </c>
      <c s="34" t="s">
        <v>1206</v>
      </c>
      <c s="35" t="s">
        <v>5</v>
      </c>
      <c s="6" t="s">
        <v>1207</v>
      </c>
      <c s="36" t="s">
        <v>423</v>
      </c>
      <c s="37">
        <v>49</v>
      </c>
      <c s="36">
        <v>0.814924</v>
      </c>
      <c s="36">
        <f>ROUND(G160*H160,6)</f>
      </c>
      <c r="L160" s="38">
        <v>0</v>
      </c>
      <c s="32">
        <f>ROUND(ROUND(L160,2)*ROUND(G160,3),2)</f>
      </c>
      <c s="36" t="s">
        <v>919</v>
      </c>
      <c>
        <f>(M160*21)/100</f>
      </c>
      <c t="s">
        <v>27</v>
      </c>
    </row>
    <row r="161" spans="1:5" ht="38.25">
      <c r="A161" s="35" t="s">
        <v>55</v>
      </c>
      <c r="E161" s="39" t="s">
        <v>1208</v>
      </c>
    </row>
    <row r="162" spans="1:5" ht="12.75">
      <c r="A162" s="35" t="s">
        <v>56</v>
      </c>
      <c r="E162" s="40" t="s">
        <v>5</v>
      </c>
    </row>
    <row r="163" spans="1:5" ht="12.75">
      <c r="A163" t="s">
        <v>57</v>
      </c>
      <c r="E163" s="39" t="s">
        <v>5</v>
      </c>
    </row>
    <row r="164" spans="1:16" ht="25.5">
      <c r="A164" t="s">
        <v>49</v>
      </c>
      <c s="34" t="s">
        <v>65</v>
      </c>
      <c s="34" t="s">
        <v>1209</v>
      </c>
      <c s="35" t="s">
        <v>5</v>
      </c>
      <c s="6" t="s">
        <v>1210</v>
      </c>
      <c s="36" t="s">
        <v>236</v>
      </c>
      <c s="37">
        <v>11.9</v>
      </c>
      <c s="36">
        <v>2.32</v>
      </c>
      <c s="36">
        <f>ROUND(G164*H164,6)</f>
      </c>
      <c r="L164" s="38">
        <v>0</v>
      </c>
      <c s="32">
        <f>ROUND(ROUND(L164,2)*ROUND(G164,3),2)</f>
      </c>
      <c s="36" t="s">
        <v>919</v>
      </c>
      <c>
        <f>(M164*21)/100</f>
      </c>
      <c t="s">
        <v>27</v>
      </c>
    </row>
    <row r="165" spans="1:5" ht="25.5">
      <c r="A165" s="35" t="s">
        <v>55</v>
      </c>
      <c r="E165" s="39" t="s">
        <v>1210</v>
      </c>
    </row>
    <row r="166" spans="1:5" ht="12.75">
      <c r="A166" s="35" t="s">
        <v>56</v>
      </c>
      <c r="E166" s="40" t="s">
        <v>5</v>
      </c>
    </row>
    <row r="167" spans="1:5" ht="12.75">
      <c r="A167" t="s">
        <v>57</v>
      </c>
      <c r="E167" s="39" t="s">
        <v>5</v>
      </c>
    </row>
    <row r="168" spans="1:13" ht="12.75">
      <c r="A168" t="s">
        <v>46</v>
      </c>
      <c r="C168" s="31" t="s">
        <v>125</v>
      </c>
      <c r="E168" s="33" t="s">
        <v>1082</v>
      </c>
      <c r="J168" s="32">
        <f>0</f>
      </c>
      <c s="32">
        <f>0</f>
      </c>
      <c s="32">
        <f>0+L169+L173+L177+L181+L185</f>
      </c>
      <c s="32">
        <f>0+M169+M173+M177+M181+M185</f>
      </c>
    </row>
    <row r="169" spans="1:16" ht="12.75">
      <c r="A169" t="s">
        <v>49</v>
      </c>
      <c s="34" t="s">
        <v>68</v>
      </c>
      <c s="34" t="s">
        <v>1211</v>
      </c>
      <c s="35" t="s">
        <v>5</v>
      </c>
      <c s="6" t="s">
        <v>1212</v>
      </c>
      <c s="36" t="s">
        <v>64</v>
      </c>
      <c s="37">
        <v>8.2</v>
      </c>
      <c s="36">
        <v>0</v>
      </c>
      <c s="36">
        <f>ROUND(G169*H169,6)</f>
      </c>
      <c r="L169" s="38">
        <v>0</v>
      </c>
      <c s="32">
        <f>ROUND(ROUND(L169,2)*ROUND(G169,3),2)</f>
      </c>
      <c s="36" t="s">
        <v>919</v>
      </c>
      <c>
        <f>(M169*21)/100</f>
      </c>
      <c t="s">
        <v>27</v>
      </c>
    </row>
    <row r="170" spans="1:5" ht="12.75">
      <c r="A170" s="35" t="s">
        <v>55</v>
      </c>
      <c r="E170" s="39" t="s">
        <v>1212</v>
      </c>
    </row>
    <row r="171" spans="1:5" ht="12.75">
      <c r="A171" s="35" t="s">
        <v>56</v>
      </c>
      <c r="E171" s="40" t="s">
        <v>5</v>
      </c>
    </row>
    <row r="172" spans="1:5" ht="12.75">
      <c r="A172" t="s">
        <v>57</v>
      </c>
      <c r="E172" s="39" t="s">
        <v>5</v>
      </c>
    </row>
    <row r="173" spans="1:16" ht="25.5">
      <c r="A173" t="s">
        <v>49</v>
      </c>
      <c s="34" t="s">
        <v>71</v>
      </c>
      <c s="34" t="s">
        <v>1213</v>
      </c>
      <c s="35" t="s">
        <v>5</v>
      </c>
      <c s="6" t="s">
        <v>1214</v>
      </c>
      <c s="36" t="s">
        <v>64</v>
      </c>
      <c s="37">
        <v>6</v>
      </c>
      <c s="36">
        <v>0.0004</v>
      </c>
      <c s="36">
        <f>ROUND(G173*H173,6)</f>
      </c>
      <c r="L173" s="38">
        <v>0</v>
      </c>
      <c s="32">
        <f>ROUND(ROUND(L173,2)*ROUND(G173,3),2)</f>
      </c>
      <c s="36" t="s">
        <v>919</v>
      </c>
      <c>
        <f>(M173*21)/100</f>
      </c>
      <c t="s">
        <v>27</v>
      </c>
    </row>
    <row r="174" spans="1:5" ht="25.5">
      <c r="A174" s="35" t="s">
        <v>55</v>
      </c>
      <c r="E174" s="39" t="s">
        <v>1214</v>
      </c>
    </row>
    <row r="175" spans="1:5" ht="12.75">
      <c r="A175" s="35" t="s">
        <v>56</v>
      </c>
      <c r="E175" s="40" t="s">
        <v>5</v>
      </c>
    </row>
    <row r="176" spans="1:5" ht="12.75">
      <c r="A176" t="s">
        <v>57</v>
      </c>
      <c r="E176" s="39" t="s">
        <v>5</v>
      </c>
    </row>
    <row r="177" spans="1:16" ht="12.75">
      <c r="A177" t="s">
        <v>49</v>
      </c>
      <c s="34" t="s">
        <v>74</v>
      </c>
      <c s="34" t="s">
        <v>1215</v>
      </c>
      <c s="35" t="s">
        <v>5</v>
      </c>
      <c s="6" t="s">
        <v>1216</v>
      </c>
      <c s="36" t="s">
        <v>64</v>
      </c>
      <c s="37">
        <v>6.06</v>
      </c>
      <c s="36">
        <v>0.98</v>
      </c>
      <c s="36">
        <f>ROUND(G177*H177,6)</f>
      </c>
      <c r="L177" s="38">
        <v>0</v>
      </c>
      <c s="32">
        <f>ROUND(ROUND(L177,2)*ROUND(G177,3),2)</f>
      </c>
      <c s="36" t="s">
        <v>919</v>
      </c>
      <c>
        <f>(M177*21)/100</f>
      </c>
      <c t="s">
        <v>27</v>
      </c>
    </row>
    <row r="178" spans="1:5" ht="12.75">
      <c r="A178" s="35" t="s">
        <v>55</v>
      </c>
      <c r="E178" s="39" t="s">
        <v>1216</v>
      </c>
    </row>
    <row r="179" spans="1:5" ht="12.75">
      <c r="A179" s="35" t="s">
        <v>56</v>
      </c>
      <c r="E179" s="40" t="s">
        <v>5</v>
      </c>
    </row>
    <row r="180" spans="1:5" ht="12.75">
      <c r="A180" t="s">
        <v>57</v>
      </c>
      <c r="E180" s="39" t="s">
        <v>5</v>
      </c>
    </row>
    <row r="181" spans="1:16" ht="25.5">
      <c r="A181" t="s">
        <v>49</v>
      </c>
      <c s="34" t="s">
        <v>77</v>
      </c>
      <c s="34" t="s">
        <v>1087</v>
      </c>
      <c s="35" t="s">
        <v>5</v>
      </c>
      <c s="6" t="s">
        <v>1088</v>
      </c>
      <c s="36" t="s">
        <v>236</v>
      </c>
      <c s="37">
        <v>3.736</v>
      </c>
      <c s="36">
        <v>2.30102</v>
      </c>
      <c s="36">
        <f>ROUND(G181*H181,6)</f>
      </c>
      <c r="L181" s="38">
        <v>0</v>
      </c>
      <c s="32">
        <f>ROUND(ROUND(L181,2)*ROUND(G181,3),2)</f>
      </c>
      <c s="36" t="s">
        <v>919</v>
      </c>
      <c>
        <f>(M181*21)/100</f>
      </c>
      <c t="s">
        <v>27</v>
      </c>
    </row>
    <row r="182" spans="1:5" ht="25.5">
      <c r="A182" s="35" t="s">
        <v>55</v>
      </c>
      <c r="E182" s="39" t="s">
        <v>1088</v>
      </c>
    </row>
    <row r="183" spans="1:5" ht="12.75">
      <c r="A183" s="35" t="s">
        <v>56</v>
      </c>
      <c r="E183" s="40" t="s">
        <v>5</v>
      </c>
    </row>
    <row r="184" spans="1:5" ht="12.75">
      <c r="A184" t="s">
        <v>57</v>
      </c>
      <c r="E184" s="39" t="s">
        <v>5</v>
      </c>
    </row>
    <row r="185" spans="1:16" ht="12.75">
      <c r="A185" t="s">
        <v>49</v>
      </c>
      <c s="34" t="s">
        <v>80</v>
      </c>
      <c s="34" t="s">
        <v>1089</v>
      </c>
      <c s="35" t="s">
        <v>5</v>
      </c>
      <c s="6" t="s">
        <v>1090</v>
      </c>
      <c s="36" t="s">
        <v>423</v>
      </c>
      <c s="37">
        <v>10.8</v>
      </c>
      <c s="36">
        <v>0.004018</v>
      </c>
      <c s="36">
        <f>ROUND(G185*H185,6)</f>
      </c>
      <c r="L185" s="38">
        <v>0</v>
      </c>
      <c s="32">
        <f>ROUND(ROUND(L185,2)*ROUND(G185,3),2)</f>
      </c>
      <c s="36" t="s">
        <v>919</v>
      </c>
      <c>
        <f>(M185*21)/100</f>
      </c>
      <c t="s">
        <v>27</v>
      </c>
    </row>
    <row r="186" spans="1:5" ht="12.75">
      <c r="A186" s="35" t="s">
        <v>55</v>
      </c>
      <c r="E186" s="39" t="s">
        <v>1090</v>
      </c>
    </row>
    <row r="187" spans="1:5" ht="12.75">
      <c r="A187" s="35" t="s">
        <v>56</v>
      </c>
      <c r="E187" s="40" t="s">
        <v>5</v>
      </c>
    </row>
    <row r="188" spans="1:5" ht="12.75">
      <c r="A188" t="s">
        <v>57</v>
      </c>
      <c r="E188" s="39" t="s">
        <v>5</v>
      </c>
    </row>
    <row r="189" spans="1:13" ht="12.75">
      <c r="A189" t="s">
        <v>46</v>
      </c>
      <c r="C189" s="31" t="s">
        <v>128</v>
      </c>
      <c r="E189" s="33" t="s">
        <v>974</v>
      </c>
      <c r="J189" s="32">
        <f>0</f>
      </c>
      <c s="32">
        <f>0</f>
      </c>
      <c s="32">
        <f>0+L190</f>
      </c>
      <c s="32">
        <f>0+M190</f>
      </c>
    </row>
    <row r="190" spans="1:16" ht="25.5">
      <c r="A190" t="s">
        <v>49</v>
      </c>
      <c s="34" t="s">
        <v>83</v>
      </c>
      <c s="34" t="s">
        <v>1217</v>
      </c>
      <c s="35" t="s">
        <v>5</v>
      </c>
      <c s="6" t="s">
        <v>1218</v>
      </c>
      <c s="36" t="s">
        <v>53</v>
      </c>
      <c s="37">
        <v>1</v>
      </c>
      <c s="36">
        <v>14.14974</v>
      </c>
      <c s="36">
        <f>ROUND(G190*H190,6)</f>
      </c>
      <c r="L190" s="38">
        <v>0</v>
      </c>
      <c s="32">
        <f>ROUND(ROUND(L190,2)*ROUND(G190,3),2)</f>
      </c>
      <c s="36" t="s">
        <v>919</v>
      </c>
      <c>
        <f>(M190*21)/100</f>
      </c>
      <c t="s">
        <v>27</v>
      </c>
    </row>
    <row r="191" spans="1:5" ht="25.5">
      <c r="A191" s="35" t="s">
        <v>55</v>
      </c>
      <c r="E191" s="39" t="s">
        <v>1218</v>
      </c>
    </row>
    <row r="192" spans="1:5" ht="12.75">
      <c r="A192" s="35" t="s">
        <v>56</v>
      </c>
      <c r="E192" s="40" t="s">
        <v>5</v>
      </c>
    </row>
    <row r="193" spans="1:5" ht="12.75">
      <c r="A193" t="s">
        <v>57</v>
      </c>
      <c r="E193" s="39" t="s">
        <v>5</v>
      </c>
    </row>
    <row r="194" spans="1:13" ht="12.75">
      <c r="A194" t="s">
        <v>46</v>
      </c>
      <c r="C194" s="31" t="s">
        <v>987</v>
      </c>
      <c r="E194" s="33" t="s">
        <v>988</v>
      </c>
      <c r="J194" s="32">
        <f>0</f>
      </c>
      <c s="32">
        <f>0</f>
      </c>
      <c s="32">
        <f>0+L195+L199+L203+L207</f>
      </c>
      <c s="32">
        <f>0+M195+M199+M203+M207</f>
      </c>
    </row>
    <row r="195" spans="1:16" ht="25.5">
      <c r="A195" t="s">
        <v>49</v>
      </c>
      <c s="34" t="s">
        <v>86</v>
      </c>
      <c s="34" t="s">
        <v>1115</v>
      </c>
      <c s="35" t="s">
        <v>5</v>
      </c>
      <c s="6" t="s">
        <v>1116</v>
      </c>
      <c s="36" t="s">
        <v>932</v>
      </c>
      <c s="37">
        <v>8.2</v>
      </c>
      <c s="36">
        <v>0</v>
      </c>
      <c s="36">
        <f>ROUND(G195*H195,6)</f>
      </c>
      <c r="L195" s="38">
        <v>0</v>
      </c>
      <c s="32">
        <f>ROUND(ROUND(L195,2)*ROUND(G195,3),2)</f>
      </c>
      <c s="36" t="s">
        <v>919</v>
      </c>
      <c>
        <f>(M195*21)/100</f>
      </c>
      <c t="s">
        <v>27</v>
      </c>
    </row>
    <row r="196" spans="1:5" ht="25.5">
      <c r="A196" s="35" t="s">
        <v>55</v>
      </c>
      <c r="E196" s="39" t="s">
        <v>1116</v>
      </c>
    </row>
    <row r="197" spans="1:5" ht="12.75">
      <c r="A197" s="35" t="s">
        <v>56</v>
      </c>
      <c r="E197" s="40" t="s">
        <v>5</v>
      </c>
    </row>
    <row r="198" spans="1:5" ht="12.75">
      <c r="A198" t="s">
        <v>57</v>
      </c>
      <c r="E198" s="39" t="s">
        <v>5</v>
      </c>
    </row>
    <row r="199" spans="1:16" ht="25.5">
      <c r="A199" t="s">
        <v>49</v>
      </c>
      <c s="34" t="s">
        <v>89</v>
      </c>
      <c s="34" t="s">
        <v>989</v>
      </c>
      <c s="35" t="s">
        <v>990</v>
      </c>
      <c s="6" t="s">
        <v>991</v>
      </c>
      <c s="36" t="s">
        <v>932</v>
      </c>
      <c s="37">
        <v>823.576</v>
      </c>
      <c s="36">
        <v>0</v>
      </c>
      <c s="36">
        <f>ROUND(G199*H199,6)</f>
      </c>
      <c r="L199" s="38">
        <v>0</v>
      </c>
      <c s="32">
        <f>ROUND(ROUND(L199,2)*ROUND(G199,3),2)</f>
      </c>
      <c s="36" t="s">
        <v>99</v>
      </c>
      <c>
        <f>(M199*21)/100</f>
      </c>
      <c t="s">
        <v>27</v>
      </c>
    </row>
    <row r="200" spans="1:5" ht="25.5">
      <c r="A200" s="35" t="s">
        <v>55</v>
      </c>
      <c r="E200" s="39" t="s">
        <v>991</v>
      </c>
    </row>
    <row r="201" spans="1:5" ht="12.75">
      <c r="A201" s="35" t="s">
        <v>56</v>
      </c>
      <c r="E201" s="40" t="s">
        <v>5</v>
      </c>
    </row>
    <row r="202" spans="1:5" ht="153">
      <c r="A202" t="s">
        <v>57</v>
      </c>
      <c r="E202" s="39" t="s">
        <v>992</v>
      </c>
    </row>
    <row r="203" spans="1:16" ht="25.5">
      <c r="A203" t="s">
        <v>49</v>
      </c>
      <c s="34" t="s">
        <v>93</v>
      </c>
      <c s="34" t="s">
        <v>1117</v>
      </c>
      <c s="35" t="s">
        <v>1118</v>
      </c>
      <c s="6" t="s">
        <v>1119</v>
      </c>
      <c s="36" t="s">
        <v>932</v>
      </c>
      <c s="37">
        <v>8.2</v>
      </c>
      <c s="36">
        <v>0</v>
      </c>
      <c s="36">
        <f>ROUND(G203*H203,6)</f>
      </c>
      <c r="L203" s="38">
        <v>0</v>
      </c>
      <c s="32">
        <f>ROUND(ROUND(L203,2)*ROUND(G203,3),2)</f>
      </c>
      <c s="36" t="s">
        <v>99</v>
      </c>
      <c>
        <f>(M203*21)/100</f>
      </c>
      <c t="s">
        <v>27</v>
      </c>
    </row>
    <row r="204" spans="1:5" ht="25.5">
      <c r="A204" s="35" t="s">
        <v>55</v>
      </c>
      <c r="E204" s="39" t="s">
        <v>1119</v>
      </c>
    </row>
    <row r="205" spans="1:5" ht="12.75">
      <c r="A205" s="35" t="s">
        <v>56</v>
      </c>
      <c r="E205" s="40" t="s">
        <v>5</v>
      </c>
    </row>
    <row r="206" spans="1:5" ht="153">
      <c r="A206" t="s">
        <v>57</v>
      </c>
      <c r="E206" s="39" t="s">
        <v>992</v>
      </c>
    </row>
    <row r="207" spans="1:16" ht="25.5">
      <c r="A207" t="s">
        <v>49</v>
      </c>
      <c s="34" t="s">
        <v>96</v>
      </c>
      <c s="34" t="s">
        <v>993</v>
      </c>
      <c s="35" t="s">
        <v>994</v>
      </c>
      <c s="6" t="s">
        <v>995</v>
      </c>
      <c s="36" t="s">
        <v>932</v>
      </c>
      <c s="37">
        <v>1921.676</v>
      </c>
      <c s="36">
        <v>0</v>
      </c>
      <c s="36">
        <f>ROUND(G207*H207,6)</f>
      </c>
      <c r="L207" s="38">
        <v>0</v>
      </c>
      <c s="32">
        <f>ROUND(ROUND(L207,2)*ROUND(G207,3),2)</f>
      </c>
      <c s="36" t="s">
        <v>99</v>
      </c>
      <c>
        <f>(M207*21)/100</f>
      </c>
      <c t="s">
        <v>27</v>
      </c>
    </row>
    <row r="208" spans="1:5" ht="25.5">
      <c r="A208" s="35" t="s">
        <v>55</v>
      </c>
      <c r="E208" s="39" t="s">
        <v>995</v>
      </c>
    </row>
    <row r="209" spans="1:5" ht="12.75">
      <c r="A209" s="35" t="s">
        <v>56</v>
      </c>
      <c r="E209" s="40" t="s">
        <v>5</v>
      </c>
    </row>
    <row r="210" spans="1:5" ht="153">
      <c r="A210" t="s">
        <v>57</v>
      </c>
      <c r="E210" s="39" t="s">
        <v>992</v>
      </c>
    </row>
    <row r="211" spans="1:13" ht="12.75">
      <c r="A211" t="s">
        <v>46</v>
      </c>
      <c r="C211" s="31" t="s">
        <v>996</v>
      </c>
      <c r="E211" s="33" t="s">
        <v>997</v>
      </c>
      <c r="J211" s="32">
        <f>0</f>
      </c>
      <c s="32">
        <f>0</f>
      </c>
      <c s="32">
        <f>0+L212</f>
      </c>
      <c s="32">
        <f>0+M212</f>
      </c>
    </row>
    <row r="212" spans="1:16" ht="25.5">
      <c r="A212" t="s">
        <v>49</v>
      </c>
      <c s="34" t="s">
        <v>337</v>
      </c>
      <c s="34" t="s">
        <v>1219</v>
      </c>
      <c s="35" t="s">
        <v>5</v>
      </c>
      <c s="6" t="s">
        <v>1220</v>
      </c>
      <c s="36" t="s">
        <v>932</v>
      </c>
      <c s="37">
        <v>979.853</v>
      </c>
      <c s="36">
        <v>0</v>
      </c>
      <c s="36">
        <f>ROUND(G212*H212,6)</f>
      </c>
      <c r="L212" s="38">
        <v>0</v>
      </c>
      <c s="32">
        <f>ROUND(ROUND(L212,2)*ROUND(G212,3),2)</f>
      </c>
      <c s="36" t="s">
        <v>919</v>
      </c>
      <c>
        <f>(M212*21)/100</f>
      </c>
      <c t="s">
        <v>27</v>
      </c>
    </row>
    <row r="213" spans="1:5" ht="25.5">
      <c r="A213" s="35" t="s">
        <v>55</v>
      </c>
      <c r="E213" s="39" t="s">
        <v>1220</v>
      </c>
    </row>
    <row r="214" spans="1:5" ht="12.75">
      <c r="A214" s="35" t="s">
        <v>56</v>
      </c>
      <c r="E214" s="40" t="s">
        <v>5</v>
      </c>
    </row>
    <row r="215" spans="1:5" ht="12.75">
      <c r="A215" t="s">
        <v>57</v>
      </c>
      <c r="E2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1127</v>
      </c>
      <c s="41">
        <f>Rekapitulace!C27</f>
      </c>
      <c s="20" t="s">
        <v>0</v>
      </c>
      <c t="s">
        <v>23</v>
      </c>
      <c t="s">
        <v>27</v>
      </c>
    </row>
    <row r="4" spans="1:16" ht="32" customHeight="1">
      <c r="A4" s="24" t="s">
        <v>20</v>
      </c>
      <c s="25" t="s">
        <v>28</v>
      </c>
      <c s="27" t="s">
        <v>1127</v>
      </c>
      <c r="E4" s="26" t="s">
        <v>1128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1223</v>
      </c>
      <c r="E8" s="30" t="s">
        <v>1222</v>
      </c>
      <c r="J8" s="29">
        <f>0+J9+J26+J31+J124+J133</f>
      </c>
      <c s="29">
        <f>0+K9+K26+K31+K124+K133</f>
      </c>
      <c s="29">
        <f>0+L9+L26+L31+L124+L133</f>
      </c>
      <c s="29">
        <f>0+M9+M26+M31+M124+M133</f>
      </c>
    </row>
    <row r="9" spans="1:13" ht="12.75">
      <c r="A9" t="s">
        <v>46</v>
      </c>
      <c r="C9" s="31" t="s">
        <v>103</v>
      </c>
      <c r="E9" s="33" t="s">
        <v>916</v>
      </c>
      <c r="J9" s="32">
        <f>0</f>
      </c>
      <c s="32">
        <f>0</f>
      </c>
      <c s="32">
        <f>0+L10+L14+L18+L22</f>
      </c>
      <c s="32">
        <f>0+M10+M14+M18+M22</f>
      </c>
    </row>
    <row r="10" spans="1:16" ht="25.5">
      <c r="A10" t="s">
        <v>49</v>
      </c>
      <c s="34" t="s">
        <v>103</v>
      </c>
      <c s="34" t="s">
        <v>920</v>
      </c>
      <c s="35" t="s">
        <v>5</v>
      </c>
      <c s="6" t="s">
        <v>921</v>
      </c>
      <c s="36" t="s">
        <v>236</v>
      </c>
      <c s="37">
        <v>25.771</v>
      </c>
      <c s="36">
        <v>0</v>
      </c>
      <c s="36">
        <f>ROUND(G10*H10,6)</f>
      </c>
      <c r="L10" s="38">
        <v>0</v>
      </c>
      <c s="32">
        <f>ROUND(ROUND(L10,2)*ROUND(G10,3),2)</f>
      </c>
      <c s="36" t="s">
        <v>919</v>
      </c>
      <c>
        <f>(M10*21)/100</f>
      </c>
      <c t="s">
        <v>27</v>
      </c>
    </row>
    <row r="11" spans="1:5" ht="25.5">
      <c r="A11" s="35" t="s">
        <v>55</v>
      </c>
      <c r="E11" s="39" t="s">
        <v>921</v>
      </c>
    </row>
    <row r="12" spans="1:5" ht="12.75">
      <c r="A12" s="35" t="s">
        <v>56</v>
      </c>
      <c r="E12" s="40" t="s">
        <v>5</v>
      </c>
    </row>
    <row r="13" spans="1:5" ht="12.75">
      <c r="A13" t="s">
        <v>57</v>
      </c>
      <c r="E13" s="39" t="s">
        <v>5</v>
      </c>
    </row>
    <row r="14" spans="1:16" ht="25.5">
      <c r="A14" t="s">
        <v>49</v>
      </c>
      <c s="34" t="s">
        <v>27</v>
      </c>
      <c s="34" t="s">
        <v>1224</v>
      </c>
      <c s="35" t="s">
        <v>5</v>
      </c>
      <c s="6" t="s">
        <v>1225</v>
      </c>
      <c s="36" t="s">
        <v>236</v>
      </c>
      <c s="37">
        <v>25.771</v>
      </c>
      <c s="36">
        <v>0</v>
      </c>
      <c s="36">
        <f>ROUND(G14*H14,6)</f>
      </c>
      <c r="L14" s="38">
        <v>0</v>
      </c>
      <c s="32">
        <f>ROUND(ROUND(L14,2)*ROUND(G14,3),2)</f>
      </c>
      <c s="36" t="s">
        <v>919</v>
      </c>
      <c>
        <f>(M14*21)/100</f>
      </c>
      <c t="s">
        <v>27</v>
      </c>
    </row>
    <row r="15" spans="1:5" ht="25.5">
      <c r="A15" s="35" t="s">
        <v>55</v>
      </c>
      <c r="E15" s="39" t="s">
        <v>1225</v>
      </c>
    </row>
    <row r="16" spans="1:5" ht="12.75">
      <c r="A16" s="35" t="s">
        <v>56</v>
      </c>
      <c r="E16" s="40" t="s">
        <v>5</v>
      </c>
    </row>
    <row r="17" spans="1:5" ht="12.75">
      <c r="A17" t="s">
        <v>57</v>
      </c>
      <c r="E17" s="39" t="s">
        <v>5</v>
      </c>
    </row>
    <row r="18" spans="1:16" ht="25.5">
      <c r="A18" t="s">
        <v>49</v>
      </c>
      <c s="34" t="s">
        <v>26</v>
      </c>
      <c s="34" t="s">
        <v>1226</v>
      </c>
      <c s="35" t="s">
        <v>5</v>
      </c>
      <c s="6" t="s">
        <v>1227</v>
      </c>
      <c s="36" t="s">
        <v>236</v>
      </c>
      <c s="37">
        <v>6.12</v>
      </c>
      <c s="36">
        <v>0</v>
      </c>
      <c s="36">
        <f>ROUND(G18*H18,6)</f>
      </c>
      <c r="L18" s="38">
        <v>0</v>
      </c>
      <c s="32">
        <f>ROUND(ROUND(L18,2)*ROUND(G18,3),2)</f>
      </c>
      <c s="36" t="s">
        <v>919</v>
      </c>
      <c>
        <f>(M18*21)/100</f>
      </c>
      <c t="s">
        <v>27</v>
      </c>
    </row>
    <row r="19" spans="1:5" ht="25.5">
      <c r="A19" s="35" t="s">
        <v>55</v>
      </c>
      <c r="E19" s="39" t="s">
        <v>1227</v>
      </c>
    </row>
    <row r="20" spans="1:5" ht="12.75">
      <c r="A20" s="35" t="s">
        <v>56</v>
      </c>
      <c r="E20" s="40" t="s">
        <v>5</v>
      </c>
    </row>
    <row r="21" spans="1:5" ht="12.75">
      <c r="A21" t="s">
        <v>57</v>
      </c>
      <c r="E21" s="39" t="s">
        <v>5</v>
      </c>
    </row>
    <row r="22" spans="1:16" ht="12.75">
      <c r="A22" t="s">
        <v>49</v>
      </c>
      <c s="34" t="s">
        <v>112</v>
      </c>
      <c s="34" t="s">
        <v>1228</v>
      </c>
      <c s="35" t="s">
        <v>5</v>
      </c>
      <c s="6" t="s">
        <v>1229</v>
      </c>
      <c s="36" t="s">
        <v>932</v>
      </c>
      <c s="37">
        <v>10.404</v>
      </c>
      <c s="36">
        <v>1</v>
      </c>
      <c s="36">
        <f>ROUND(G22*H22,6)</f>
      </c>
      <c r="L22" s="38">
        <v>0</v>
      </c>
      <c s="32">
        <f>ROUND(ROUND(L22,2)*ROUND(G22,3),2)</f>
      </c>
      <c s="36" t="s">
        <v>919</v>
      </c>
      <c>
        <f>(M22*21)/100</f>
      </c>
      <c t="s">
        <v>27</v>
      </c>
    </row>
    <row r="23" spans="1:5" ht="12.75">
      <c r="A23" s="35" t="s">
        <v>55</v>
      </c>
      <c r="E23" s="39" t="s">
        <v>1229</v>
      </c>
    </row>
    <row r="24" spans="1:5" ht="12.75">
      <c r="A24" s="35" t="s">
        <v>56</v>
      </c>
      <c r="E24" s="40" t="s">
        <v>5</v>
      </c>
    </row>
    <row r="25" spans="1:5" ht="12.75">
      <c r="A25" t="s">
        <v>57</v>
      </c>
      <c r="E25" s="39" t="s">
        <v>5</v>
      </c>
    </row>
    <row r="26" spans="1:13" ht="12.75">
      <c r="A26" t="s">
        <v>46</v>
      </c>
      <c r="C26" s="31" t="s">
        <v>27</v>
      </c>
      <c r="E26" s="33" t="s">
        <v>935</v>
      </c>
      <c r="J26" s="32">
        <f>0</f>
      </c>
      <c s="32">
        <f>0</f>
      </c>
      <c s="32">
        <f>0+L27</f>
      </c>
      <c s="32">
        <f>0+M27</f>
      </c>
    </row>
    <row r="27" spans="1:16" ht="25.5">
      <c r="A27" t="s">
        <v>49</v>
      </c>
      <c s="34" t="s">
        <v>115</v>
      </c>
      <c s="34" t="s">
        <v>1230</v>
      </c>
      <c s="35" t="s">
        <v>5</v>
      </c>
      <c s="6" t="s">
        <v>1231</v>
      </c>
      <c s="36" t="s">
        <v>236</v>
      </c>
      <c s="37">
        <v>10.308</v>
      </c>
      <c s="36">
        <v>2.16</v>
      </c>
      <c s="36">
        <f>ROUND(G27*H27,6)</f>
      </c>
      <c r="L27" s="38">
        <v>0</v>
      </c>
      <c s="32">
        <f>ROUND(ROUND(L27,2)*ROUND(G27,3),2)</f>
      </c>
      <c s="36" t="s">
        <v>919</v>
      </c>
      <c>
        <f>(M27*21)/100</f>
      </c>
      <c t="s">
        <v>27</v>
      </c>
    </row>
    <row r="28" spans="1:5" ht="25.5">
      <c r="A28" s="35" t="s">
        <v>55</v>
      </c>
      <c r="E28" s="39" t="s">
        <v>1231</v>
      </c>
    </row>
    <row r="29" spans="1:5" ht="12.75">
      <c r="A29" s="35" t="s">
        <v>56</v>
      </c>
      <c r="E29" s="40" t="s">
        <v>5</v>
      </c>
    </row>
    <row r="30" spans="1:5" ht="12.75">
      <c r="A30" t="s">
        <v>57</v>
      </c>
      <c r="E30" s="39" t="s">
        <v>5</v>
      </c>
    </row>
    <row r="31" spans="1:13" ht="12.75">
      <c r="A31" t="s">
        <v>46</v>
      </c>
      <c r="C31" s="31" t="s">
        <v>47</v>
      </c>
      <c r="E31" s="33" t="s">
        <v>1232</v>
      </c>
      <c r="J31" s="32">
        <f>0</f>
      </c>
      <c s="32">
        <f>0</f>
      </c>
      <c s="32">
        <f>0+L32+L36+L40+L44+L48+L52+L56+L60+L64+L68+L72+L76+L80+L84+L88+L92+L96+L100+L104+L108+L112+L116+L120</f>
      </c>
      <c s="32">
        <f>0+M32+M36+M40+M44+M48+M52+M56+M60+M64+M68+M72+M76+M80+M84+M88+M92+M96+M100+M104+M108+M112+M116+M120</f>
      </c>
    </row>
    <row r="32" spans="1:16" ht="25.5">
      <c r="A32" t="s">
        <v>49</v>
      </c>
      <c s="34" t="s">
        <v>128</v>
      </c>
      <c s="34" t="s">
        <v>1233</v>
      </c>
      <c s="35" t="s">
        <v>5</v>
      </c>
      <c s="6" t="s">
        <v>1234</v>
      </c>
      <c s="36" t="s">
        <v>865</v>
      </c>
      <c s="37">
        <v>1</v>
      </c>
      <c s="36">
        <v>0</v>
      </c>
      <c s="36">
        <f>ROUND(G32*H32,6)</f>
      </c>
      <c r="L32" s="38">
        <v>0</v>
      </c>
      <c s="32">
        <f>ROUND(ROUND(L32,2)*ROUND(G32,3),2)</f>
      </c>
      <c s="36" t="s">
        <v>919</v>
      </c>
      <c>
        <f>(M32*21)/100</f>
      </c>
      <c t="s">
        <v>27</v>
      </c>
    </row>
    <row r="33" spans="1:5" ht="25.5">
      <c r="A33" s="35" t="s">
        <v>55</v>
      </c>
      <c r="E33" s="39" t="s">
        <v>1234</v>
      </c>
    </row>
    <row r="34" spans="1:5" ht="12.75">
      <c r="A34" s="35" t="s">
        <v>56</v>
      </c>
      <c r="E34" s="40" t="s">
        <v>5</v>
      </c>
    </row>
    <row r="35" spans="1:5" ht="12.75">
      <c r="A35" t="s">
        <v>57</v>
      </c>
      <c r="E35" s="39" t="s">
        <v>1235</v>
      </c>
    </row>
    <row r="36" spans="1:16" ht="12.75">
      <c r="A36" t="s">
        <v>49</v>
      </c>
      <c s="34" t="s">
        <v>132</v>
      </c>
      <c s="34" t="s">
        <v>1236</v>
      </c>
      <c s="35" t="s">
        <v>5</v>
      </c>
      <c s="6" t="s">
        <v>1237</v>
      </c>
      <c s="36" t="s">
        <v>1238</v>
      </c>
      <c s="37">
        <v>1</v>
      </c>
      <c s="36">
        <v>0</v>
      </c>
      <c s="36">
        <f>ROUND(G36*H36,6)</f>
      </c>
      <c r="L36" s="38">
        <v>0</v>
      </c>
      <c s="32">
        <f>ROUND(ROUND(L36,2)*ROUND(G36,3),2)</f>
      </c>
      <c s="36" t="s">
        <v>99</v>
      </c>
      <c>
        <f>(M36*21)/100</f>
      </c>
      <c t="s">
        <v>27</v>
      </c>
    </row>
    <row r="37" spans="1:5" ht="12.75">
      <c r="A37" s="35" t="s">
        <v>55</v>
      </c>
      <c r="E37" s="39" t="s">
        <v>1237</v>
      </c>
    </row>
    <row r="38" spans="1:5" ht="12.75">
      <c r="A38" s="35" t="s">
        <v>56</v>
      </c>
      <c r="E38" s="40" t="s">
        <v>5</v>
      </c>
    </row>
    <row r="39" spans="1:5" ht="12.75">
      <c r="A39" t="s">
        <v>57</v>
      </c>
      <c r="E39" s="39" t="s">
        <v>5</v>
      </c>
    </row>
    <row r="40" spans="1:16" ht="12.75">
      <c r="A40" t="s">
        <v>49</v>
      </c>
      <c s="34" t="s">
        <v>136</v>
      </c>
      <c s="34" t="s">
        <v>1239</v>
      </c>
      <c s="35" t="s">
        <v>5</v>
      </c>
      <c s="6" t="s">
        <v>1240</v>
      </c>
      <c s="36" t="s">
        <v>1238</v>
      </c>
      <c s="37">
        <v>1</v>
      </c>
      <c s="36">
        <v>0</v>
      </c>
      <c s="36">
        <f>ROUND(G40*H40,6)</f>
      </c>
      <c r="L40" s="38">
        <v>0</v>
      </c>
      <c s="32">
        <f>ROUND(ROUND(L40,2)*ROUND(G40,3),2)</f>
      </c>
      <c s="36" t="s">
        <v>99</v>
      </c>
      <c>
        <f>(M40*21)/100</f>
      </c>
      <c t="s">
        <v>27</v>
      </c>
    </row>
    <row r="41" spans="1:5" ht="12.75">
      <c r="A41" s="35" t="s">
        <v>55</v>
      </c>
      <c r="E41" s="39" t="s">
        <v>1240</v>
      </c>
    </row>
    <row r="42" spans="1:5" ht="12.75">
      <c r="A42" s="35" t="s">
        <v>56</v>
      </c>
      <c r="E42" s="40" t="s">
        <v>5</v>
      </c>
    </row>
    <row r="43" spans="1:5" ht="12.75">
      <c r="A43" t="s">
        <v>57</v>
      </c>
      <c r="E43" s="39" t="s">
        <v>5</v>
      </c>
    </row>
    <row r="44" spans="1:16" ht="12.75">
      <c r="A44" t="s">
        <v>49</v>
      </c>
      <c s="34" t="s">
        <v>140</v>
      </c>
      <c s="34" t="s">
        <v>1241</v>
      </c>
      <c s="35" t="s">
        <v>5</v>
      </c>
      <c s="6" t="s">
        <v>1242</v>
      </c>
      <c s="36" t="s">
        <v>1238</v>
      </c>
      <c s="37">
        <v>1</v>
      </c>
      <c s="36">
        <v>0</v>
      </c>
      <c s="36">
        <f>ROUND(G44*H44,6)</f>
      </c>
      <c r="L44" s="38">
        <v>0</v>
      </c>
      <c s="32">
        <f>ROUND(ROUND(L44,2)*ROUND(G44,3),2)</f>
      </c>
      <c s="36" t="s">
        <v>99</v>
      </c>
      <c>
        <f>(M44*21)/100</f>
      </c>
      <c t="s">
        <v>27</v>
      </c>
    </row>
    <row r="45" spans="1:5" ht="12.75">
      <c r="A45" s="35" t="s">
        <v>55</v>
      </c>
      <c r="E45" s="39" t="s">
        <v>1242</v>
      </c>
    </row>
    <row r="46" spans="1:5" ht="12.75">
      <c r="A46" s="35" t="s">
        <v>56</v>
      </c>
      <c r="E46" s="40" t="s">
        <v>5</v>
      </c>
    </row>
    <row r="47" spans="1:5" ht="12.75">
      <c r="A47" t="s">
        <v>57</v>
      </c>
      <c r="E47" s="39" t="s">
        <v>5</v>
      </c>
    </row>
    <row r="48" spans="1:16" ht="12.75">
      <c r="A48" t="s">
        <v>49</v>
      </c>
      <c s="34" t="s">
        <v>144</v>
      </c>
      <c s="34" t="s">
        <v>1243</v>
      </c>
      <c s="35" t="s">
        <v>5</v>
      </c>
      <c s="6" t="s">
        <v>1244</v>
      </c>
      <c s="36" t="s">
        <v>1238</v>
      </c>
      <c s="37">
        <v>1</v>
      </c>
      <c s="36">
        <v>0</v>
      </c>
      <c s="36">
        <f>ROUND(G48*H48,6)</f>
      </c>
      <c r="L48" s="38">
        <v>0</v>
      </c>
      <c s="32">
        <f>ROUND(ROUND(L48,2)*ROUND(G48,3),2)</f>
      </c>
      <c s="36" t="s">
        <v>99</v>
      </c>
      <c>
        <f>(M48*21)/100</f>
      </c>
      <c t="s">
        <v>27</v>
      </c>
    </row>
    <row r="49" spans="1:5" ht="12.75">
      <c r="A49" s="35" t="s">
        <v>55</v>
      </c>
      <c r="E49" s="39" t="s">
        <v>1244</v>
      </c>
    </row>
    <row r="50" spans="1:5" ht="12.75">
      <c r="A50" s="35" t="s">
        <v>56</v>
      </c>
      <c r="E50" s="40" t="s">
        <v>5</v>
      </c>
    </row>
    <row r="51" spans="1:5" ht="12.75">
      <c r="A51" t="s">
        <v>57</v>
      </c>
      <c r="E51" s="39" t="s">
        <v>5</v>
      </c>
    </row>
    <row r="52" spans="1:16" ht="12.75">
      <c r="A52" t="s">
        <v>49</v>
      </c>
      <c s="34" t="s">
        <v>148</v>
      </c>
      <c s="34" t="s">
        <v>1245</v>
      </c>
      <c s="35" t="s">
        <v>5</v>
      </c>
      <c s="6" t="s">
        <v>1246</v>
      </c>
      <c s="36" t="s">
        <v>1238</v>
      </c>
      <c s="37">
        <v>1</v>
      </c>
      <c s="36">
        <v>0</v>
      </c>
      <c s="36">
        <f>ROUND(G52*H52,6)</f>
      </c>
      <c r="L52" s="38">
        <v>0</v>
      </c>
      <c s="32">
        <f>ROUND(ROUND(L52,2)*ROUND(G52,3),2)</f>
      </c>
      <c s="36" t="s">
        <v>99</v>
      </c>
      <c>
        <f>(M52*21)/100</f>
      </c>
      <c t="s">
        <v>27</v>
      </c>
    </row>
    <row r="53" spans="1:5" ht="12.75">
      <c r="A53" s="35" t="s">
        <v>55</v>
      </c>
      <c r="E53" s="39" t="s">
        <v>1246</v>
      </c>
    </row>
    <row r="54" spans="1:5" ht="12.75">
      <c r="A54" s="35" t="s">
        <v>56</v>
      </c>
      <c r="E54" s="40" t="s">
        <v>5</v>
      </c>
    </row>
    <row r="55" spans="1:5" ht="12.75">
      <c r="A55" t="s">
        <v>57</v>
      </c>
      <c r="E55" s="39" t="s">
        <v>5</v>
      </c>
    </row>
    <row r="56" spans="1:16" ht="25.5">
      <c r="A56" t="s">
        <v>49</v>
      </c>
      <c s="34" t="s">
        <v>152</v>
      </c>
      <c s="34" t="s">
        <v>1247</v>
      </c>
      <c s="35" t="s">
        <v>5</v>
      </c>
      <c s="6" t="s">
        <v>1248</v>
      </c>
      <c s="36" t="s">
        <v>64</v>
      </c>
      <c s="37">
        <v>260</v>
      </c>
      <c s="36">
        <v>0</v>
      </c>
      <c s="36">
        <f>ROUND(G56*H56,6)</f>
      </c>
      <c r="L56" s="38">
        <v>0</v>
      </c>
      <c s="32">
        <f>ROUND(ROUND(L56,2)*ROUND(G56,3),2)</f>
      </c>
      <c s="36" t="s">
        <v>919</v>
      </c>
      <c>
        <f>(M56*21)/100</f>
      </c>
      <c t="s">
        <v>27</v>
      </c>
    </row>
    <row r="57" spans="1:5" ht="25.5">
      <c r="A57" s="35" t="s">
        <v>55</v>
      </c>
      <c r="E57" s="39" t="s">
        <v>1248</v>
      </c>
    </row>
    <row r="58" spans="1:5" ht="12.75">
      <c r="A58" s="35" t="s">
        <v>56</v>
      </c>
      <c r="E58" s="40" t="s">
        <v>5</v>
      </c>
    </row>
    <row r="59" spans="1:5" ht="12.75">
      <c r="A59" t="s">
        <v>57</v>
      </c>
      <c r="E59" s="39" t="s">
        <v>5</v>
      </c>
    </row>
    <row r="60" spans="1:16" ht="12.75">
      <c r="A60" t="s">
        <v>49</v>
      </c>
      <c s="34" t="s">
        <v>156</v>
      </c>
      <c s="34" t="s">
        <v>1249</v>
      </c>
      <c s="35" t="s">
        <v>5</v>
      </c>
      <c s="6" t="s">
        <v>1250</v>
      </c>
      <c s="36" t="s">
        <v>1171</v>
      </c>
      <c s="37">
        <v>247</v>
      </c>
      <c s="36">
        <v>0.001</v>
      </c>
      <c s="36">
        <f>ROUND(G60*H60,6)</f>
      </c>
      <c r="L60" s="38">
        <v>0</v>
      </c>
      <c s="32">
        <f>ROUND(ROUND(L60,2)*ROUND(G60,3),2)</f>
      </c>
      <c s="36" t="s">
        <v>919</v>
      </c>
      <c>
        <f>(M60*21)/100</f>
      </c>
      <c t="s">
        <v>27</v>
      </c>
    </row>
    <row r="61" spans="1:5" ht="12.75">
      <c r="A61" s="35" t="s">
        <v>55</v>
      </c>
      <c r="E61" s="39" t="s">
        <v>1250</v>
      </c>
    </row>
    <row r="62" spans="1:5" ht="12.75">
      <c r="A62" s="35" t="s">
        <v>56</v>
      </c>
      <c r="E62" s="40" t="s">
        <v>5</v>
      </c>
    </row>
    <row r="63" spans="1:5" ht="12.75">
      <c r="A63" t="s">
        <v>57</v>
      </c>
      <c r="E63" s="39" t="s">
        <v>1251</v>
      </c>
    </row>
    <row r="64" spans="1:16" ht="12.75">
      <c r="A64" t="s">
        <v>49</v>
      </c>
      <c s="34" t="s">
        <v>160</v>
      </c>
      <c s="34" t="s">
        <v>1252</v>
      </c>
      <c s="35" t="s">
        <v>5</v>
      </c>
      <c s="6" t="s">
        <v>1253</v>
      </c>
      <c s="36" t="s">
        <v>64</v>
      </c>
      <c s="37">
        <v>40</v>
      </c>
      <c s="36">
        <v>0</v>
      </c>
      <c s="36">
        <f>ROUND(G64*H64,6)</f>
      </c>
      <c r="L64" s="38">
        <v>0</v>
      </c>
      <c s="32">
        <f>ROUND(ROUND(L64,2)*ROUND(G64,3),2)</f>
      </c>
      <c s="36" t="s">
        <v>919</v>
      </c>
      <c>
        <f>(M64*21)/100</f>
      </c>
      <c t="s">
        <v>27</v>
      </c>
    </row>
    <row r="65" spans="1:5" ht="12.75">
      <c r="A65" s="35" t="s">
        <v>55</v>
      </c>
      <c r="E65" s="39" t="s">
        <v>1253</v>
      </c>
    </row>
    <row r="66" spans="1:5" ht="12.75">
      <c r="A66" s="35" t="s">
        <v>56</v>
      </c>
      <c r="E66" s="40" t="s">
        <v>5</v>
      </c>
    </row>
    <row r="67" spans="1:5" ht="12.75">
      <c r="A67" t="s">
        <v>57</v>
      </c>
      <c r="E67" s="39" t="s">
        <v>5</v>
      </c>
    </row>
    <row r="68" spans="1:16" ht="12.75">
      <c r="A68" t="s">
        <v>49</v>
      </c>
      <c s="34" t="s">
        <v>164</v>
      </c>
      <c s="34" t="s">
        <v>1254</v>
      </c>
      <c s="35" t="s">
        <v>5</v>
      </c>
      <c s="6" t="s">
        <v>1255</v>
      </c>
      <c s="36" t="s">
        <v>1171</v>
      </c>
      <c s="37">
        <v>16</v>
      </c>
      <c s="36">
        <v>0.001</v>
      </c>
      <c s="36">
        <f>ROUND(G68*H68,6)</f>
      </c>
      <c r="L68" s="38">
        <v>0</v>
      </c>
      <c s="32">
        <f>ROUND(ROUND(L68,2)*ROUND(G68,3),2)</f>
      </c>
      <c s="36" t="s">
        <v>919</v>
      </c>
      <c>
        <f>(M68*21)/100</f>
      </c>
      <c t="s">
        <v>27</v>
      </c>
    </row>
    <row r="69" spans="1:5" ht="12.75">
      <c r="A69" s="35" t="s">
        <v>55</v>
      </c>
      <c r="E69" s="39" t="s">
        <v>1255</v>
      </c>
    </row>
    <row r="70" spans="1:5" ht="12.75">
      <c r="A70" s="35" t="s">
        <v>56</v>
      </c>
      <c r="E70" s="40" t="s">
        <v>5</v>
      </c>
    </row>
    <row r="71" spans="1:5" ht="12.75">
      <c r="A71" t="s">
        <v>57</v>
      </c>
      <c r="E71" s="39" t="s">
        <v>1256</v>
      </c>
    </row>
    <row r="72" spans="1:16" ht="38.25">
      <c r="A72" t="s">
        <v>49</v>
      </c>
      <c s="34" t="s">
        <v>168</v>
      </c>
      <c s="34" t="s">
        <v>1257</v>
      </c>
      <c s="35" t="s">
        <v>5</v>
      </c>
      <c s="6" t="s">
        <v>1258</v>
      </c>
      <c s="36" t="s">
        <v>64</v>
      </c>
      <c s="37">
        <v>60</v>
      </c>
      <c s="36">
        <v>0</v>
      </c>
      <c s="36">
        <f>ROUND(G72*H72,6)</f>
      </c>
      <c r="L72" s="38">
        <v>0</v>
      </c>
      <c s="32">
        <f>ROUND(ROUND(L72,2)*ROUND(G72,3),2)</f>
      </c>
      <c s="36" t="s">
        <v>919</v>
      </c>
      <c>
        <f>(M72*21)/100</f>
      </c>
      <c t="s">
        <v>27</v>
      </c>
    </row>
    <row r="73" spans="1:5" ht="38.25">
      <c r="A73" s="35" t="s">
        <v>55</v>
      </c>
      <c r="E73" s="39" t="s">
        <v>1259</v>
      </c>
    </row>
    <row r="74" spans="1:5" ht="12.75">
      <c r="A74" s="35" t="s">
        <v>56</v>
      </c>
      <c r="E74" s="40" t="s">
        <v>5</v>
      </c>
    </row>
    <row r="75" spans="1:5" ht="12.75">
      <c r="A75" t="s">
        <v>57</v>
      </c>
      <c r="E75" s="39" t="s">
        <v>5</v>
      </c>
    </row>
    <row r="76" spans="1:16" ht="12.75">
      <c r="A76" t="s">
        <v>49</v>
      </c>
      <c s="34" t="s">
        <v>172</v>
      </c>
      <c s="34" t="s">
        <v>1260</v>
      </c>
      <c s="35" t="s">
        <v>5</v>
      </c>
      <c s="6" t="s">
        <v>1261</v>
      </c>
      <c s="36" t="s">
        <v>64</v>
      </c>
      <c s="37">
        <v>69</v>
      </c>
      <c s="36">
        <v>0.00017</v>
      </c>
      <c s="36">
        <f>ROUND(G76*H76,6)</f>
      </c>
      <c r="L76" s="38">
        <v>0</v>
      </c>
      <c s="32">
        <f>ROUND(ROUND(L76,2)*ROUND(G76,3),2)</f>
      </c>
      <c s="36" t="s">
        <v>99</v>
      </c>
      <c>
        <f>(M76*21)/100</f>
      </c>
      <c t="s">
        <v>27</v>
      </c>
    </row>
    <row r="77" spans="1:5" ht="12.75">
      <c r="A77" s="35" t="s">
        <v>55</v>
      </c>
      <c r="E77" s="39" t="s">
        <v>1261</v>
      </c>
    </row>
    <row r="78" spans="1:5" ht="12.75">
      <c r="A78" s="35" t="s">
        <v>56</v>
      </c>
      <c r="E78" s="40" t="s">
        <v>5</v>
      </c>
    </row>
    <row r="79" spans="1:5" ht="12.75">
      <c r="A79" t="s">
        <v>57</v>
      </c>
      <c r="E79" s="39" t="s">
        <v>1262</v>
      </c>
    </row>
    <row r="80" spans="1:16" ht="25.5">
      <c r="A80" t="s">
        <v>49</v>
      </c>
      <c s="34" t="s">
        <v>176</v>
      </c>
      <c s="34" t="s">
        <v>1263</v>
      </c>
      <c s="35" t="s">
        <v>5</v>
      </c>
      <c s="6" t="s">
        <v>1264</v>
      </c>
      <c s="36" t="s">
        <v>64</v>
      </c>
      <c s="37">
        <v>200</v>
      </c>
      <c s="36">
        <v>0</v>
      </c>
      <c s="36">
        <f>ROUND(G80*H80,6)</f>
      </c>
      <c r="L80" s="38">
        <v>0</v>
      </c>
      <c s="32">
        <f>ROUND(ROUND(L80,2)*ROUND(G80,3),2)</f>
      </c>
      <c s="36" t="s">
        <v>919</v>
      </c>
      <c>
        <f>(M80*21)/100</f>
      </c>
      <c t="s">
        <v>27</v>
      </c>
    </row>
    <row r="81" spans="1:5" ht="25.5">
      <c r="A81" s="35" t="s">
        <v>55</v>
      </c>
      <c r="E81" s="39" t="s">
        <v>1264</v>
      </c>
    </row>
    <row r="82" spans="1:5" ht="12.75">
      <c r="A82" s="35" t="s">
        <v>56</v>
      </c>
      <c r="E82" s="40" t="s">
        <v>5</v>
      </c>
    </row>
    <row r="83" spans="1:5" ht="12.75">
      <c r="A83" t="s">
        <v>57</v>
      </c>
      <c r="E83" s="39" t="s">
        <v>5</v>
      </c>
    </row>
    <row r="84" spans="1:16" ht="12.75">
      <c r="A84" t="s">
        <v>49</v>
      </c>
      <c s="34" t="s">
        <v>180</v>
      </c>
      <c s="34" t="s">
        <v>1265</v>
      </c>
      <c s="35" t="s">
        <v>5</v>
      </c>
      <c s="6" t="s">
        <v>1266</v>
      </c>
      <c s="36" t="s">
        <v>64</v>
      </c>
      <c s="37">
        <v>230</v>
      </c>
      <c s="36">
        <v>0.00979</v>
      </c>
      <c s="36">
        <f>ROUND(G84*H84,6)</f>
      </c>
      <c r="L84" s="38">
        <v>0</v>
      </c>
      <c s="32">
        <f>ROUND(ROUND(L84,2)*ROUND(G84,3),2)</f>
      </c>
      <c s="36" t="s">
        <v>919</v>
      </c>
      <c>
        <f>(M84*21)/100</f>
      </c>
      <c t="s">
        <v>27</v>
      </c>
    </row>
    <row r="85" spans="1:5" ht="12.75">
      <c r="A85" s="35" t="s">
        <v>55</v>
      </c>
      <c r="E85" s="39" t="s">
        <v>1266</v>
      </c>
    </row>
    <row r="86" spans="1:5" ht="12.75">
      <c r="A86" s="35" t="s">
        <v>56</v>
      </c>
      <c r="E86" s="40" t="s">
        <v>5</v>
      </c>
    </row>
    <row r="87" spans="1:5" ht="12.75">
      <c r="A87" t="s">
        <v>57</v>
      </c>
      <c r="E87" s="39" t="s">
        <v>1267</v>
      </c>
    </row>
    <row r="88" spans="1:16" ht="12.75">
      <c r="A88" t="s">
        <v>49</v>
      </c>
      <c s="34" t="s">
        <v>184</v>
      </c>
      <c s="34" t="s">
        <v>1268</v>
      </c>
      <c s="35" t="s">
        <v>5</v>
      </c>
      <c s="6" t="s">
        <v>1269</v>
      </c>
      <c s="36" t="s">
        <v>64</v>
      </c>
      <c s="37">
        <v>100</v>
      </c>
      <c s="36">
        <v>0</v>
      </c>
      <c s="36">
        <f>ROUND(G88*H88,6)</f>
      </c>
      <c r="L88" s="38">
        <v>0</v>
      </c>
      <c s="32">
        <f>ROUND(ROUND(L88,2)*ROUND(G88,3),2)</f>
      </c>
      <c s="36" t="s">
        <v>99</v>
      </c>
      <c>
        <f>(M88*21)/100</f>
      </c>
      <c t="s">
        <v>27</v>
      </c>
    </row>
    <row r="89" spans="1:5" ht="12.75">
      <c r="A89" s="35" t="s">
        <v>55</v>
      </c>
      <c r="E89" s="39" t="s">
        <v>1269</v>
      </c>
    </row>
    <row r="90" spans="1:5" ht="12.75">
      <c r="A90" s="35" t="s">
        <v>56</v>
      </c>
      <c r="E90" s="40" t="s">
        <v>5</v>
      </c>
    </row>
    <row r="91" spans="1:5" ht="12.75">
      <c r="A91" t="s">
        <v>57</v>
      </c>
      <c r="E91" s="39" t="s">
        <v>5</v>
      </c>
    </row>
    <row r="92" spans="1:16" ht="12.75">
      <c r="A92" t="s">
        <v>49</v>
      </c>
      <c s="34" t="s">
        <v>188</v>
      </c>
      <c s="34" t="s">
        <v>1270</v>
      </c>
      <c s="35" t="s">
        <v>5</v>
      </c>
      <c s="6" t="s">
        <v>1271</v>
      </c>
      <c s="36" t="s">
        <v>64</v>
      </c>
      <c s="37">
        <v>20</v>
      </c>
      <c s="36">
        <v>0</v>
      </c>
      <c s="36">
        <f>ROUND(G92*H92,6)</f>
      </c>
      <c r="L92" s="38">
        <v>0</v>
      </c>
      <c s="32">
        <f>ROUND(ROUND(L92,2)*ROUND(G92,3),2)</f>
      </c>
      <c s="36" t="s">
        <v>99</v>
      </c>
      <c>
        <f>(M92*21)/100</f>
      </c>
      <c t="s">
        <v>27</v>
      </c>
    </row>
    <row r="93" spans="1:5" ht="12.75">
      <c r="A93" s="35" t="s">
        <v>55</v>
      </c>
      <c r="E93" s="39" t="s">
        <v>1271</v>
      </c>
    </row>
    <row r="94" spans="1:5" ht="12.75">
      <c r="A94" s="35" t="s">
        <v>56</v>
      </c>
      <c r="E94" s="40" t="s">
        <v>5</v>
      </c>
    </row>
    <row r="95" spans="1:5" ht="12.75">
      <c r="A95" t="s">
        <v>57</v>
      </c>
      <c r="E95" s="39" t="s">
        <v>5</v>
      </c>
    </row>
    <row r="96" spans="1:16" ht="12.75">
      <c r="A96" t="s">
        <v>49</v>
      </c>
      <c s="34" t="s">
        <v>192</v>
      </c>
      <c s="34" t="s">
        <v>1272</v>
      </c>
      <c s="35" t="s">
        <v>5</v>
      </c>
      <c s="6" t="s">
        <v>1273</v>
      </c>
      <c s="36" t="s">
        <v>1274</v>
      </c>
      <c s="37">
        <v>1</v>
      </c>
      <c s="36">
        <v>0</v>
      </c>
      <c s="36">
        <f>ROUND(G96*H96,6)</f>
      </c>
      <c r="L96" s="38">
        <v>0</v>
      </c>
      <c s="32">
        <f>ROUND(ROUND(L96,2)*ROUND(G96,3),2)</f>
      </c>
      <c s="36" t="s">
        <v>99</v>
      </c>
      <c>
        <f>(M96*21)/100</f>
      </c>
      <c t="s">
        <v>27</v>
      </c>
    </row>
    <row r="97" spans="1:5" ht="12.75">
      <c r="A97" s="35" t="s">
        <v>55</v>
      </c>
      <c r="E97" s="39" t="s">
        <v>1273</v>
      </c>
    </row>
    <row r="98" spans="1:5" ht="12.75">
      <c r="A98" s="35" t="s">
        <v>56</v>
      </c>
      <c r="E98" s="40" t="s">
        <v>5</v>
      </c>
    </row>
    <row r="99" spans="1:5" ht="12.75">
      <c r="A99" t="s">
        <v>57</v>
      </c>
      <c r="E99" s="39" t="s">
        <v>5</v>
      </c>
    </row>
    <row r="100" spans="1:16" ht="12.75">
      <c r="A100" t="s">
        <v>49</v>
      </c>
      <c s="34" t="s">
        <v>196</v>
      </c>
      <c s="34" t="s">
        <v>1275</v>
      </c>
      <c s="35" t="s">
        <v>5</v>
      </c>
      <c s="6" t="s">
        <v>1276</v>
      </c>
      <c s="36" t="s">
        <v>1274</v>
      </c>
      <c s="37">
        <v>1</v>
      </c>
      <c s="36">
        <v>0</v>
      </c>
      <c s="36">
        <f>ROUND(G100*H100,6)</f>
      </c>
      <c r="L100" s="38">
        <v>0</v>
      </c>
      <c s="32">
        <f>ROUND(ROUND(L100,2)*ROUND(G100,3),2)</f>
      </c>
      <c s="36" t="s">
        <v>919</v>
      </c>
      <c>
        <f>(M100*21)/100</f>
      </c>
      <c t="s">
        <v>27</v>
      </c>
    </row>
    <row r="101" spans="1:5" ht="12.75">
      <c r="A101" s="35" t="s">
        <v>55</v>
      </c>
      <c r="E101" s="39" t="s">
        <v>1276</v>
      </c>
    </row>
    <row r="102" spans="1:5" ht="12.75">
      <c r="A102" s="35" t="s">
        <v>56</v>
      </c>
      <c r="E102" s="40" t="s">
        <v>5</v>
      </c>
    </row>
    <row r="103" spans="1:5" ht="12.75">
      <c r="A103" t="s">
        <v>57</v>
      </c>
      <c r="E103" s="39" t="s">
        <v>5</v>
      </c>
    </row>
    <row r="104" spans="1:16" ht="12.75">
      <c r="A104" t="s">
        <v>49</v>
      </c>
      <c s="34" t="s">
        <v>200</v>
      </c>
      <c s="34" t="s">
        <v>1277</v>
      </c>
      <c s="35" t="s">
        <v>5</v>
      </c>
      <c s="6" t="s">
        <v>1278</v>
      </c>
      <c s="36" t="s">
        <v>1274</v>
      </c>
      <c s="37">
        <v>1</v>
      </c>
      <c s="36">
        <v>0</v>
      </c>
      <c s="36">
        <f>ROUND(G104*H104,6)</f>
      </c>
      <c r="L104" s="38">
        <v>0</v>
      </c>
      <c s="32">
        <f>ROUND(ROUND(L104,2)*ROUND(G104,3),2)</f>
      </c>
      <c s="36" t="s">
        <v>99</v>
      </c>
      <c>
        <f>(M104*21)/100</f>
      </c>
      <c t="s">
        <v>27</v>
      </c>
    </row>
    <row r="105" spans="1:5" ht="12.75">
      <c r="A105" s="35" t="s">
        <v>55</v>
      </c>
      <c r="E105" s="39" t="s">
        <v>1278</v>
      </c>
    </row>
    <row r="106" spans="1:5" ht="12.75">
      <c r="A106" s="35" t="s">
        <v>56</v>
      </c>
      <c r="E106" s="40" t="s">
        <v>5</v>
      </c>
    </row>
    <row r="107" spans="1:5" ht="12.75">
      <c r="A107" t="s">
        <v>57</v>
      </c>
      <c r="E107" s="39" t="s">
        <v>5</v>
      </c>
    </row>
    <row r="108" spans="1:16" ht="12.75">
      <c r="A108" t="s">
        <v>49</v>
      </c>
      <c s="34" t="s">
        <v>204</v>
      </c>
      <c s="34" t="s">
        <v>1279</v>
      </c>
      <c s="35" t="s">
        <v>5</v>
      </c>
      <c s="6" t="s">
        <v>1280</v>
      </c>
      <c s="36" t="s">
        <v>1274</v>
      </c>
      <c s="37">
        <v>1</v>
      </c>
      <c s="36">
        <v>0</v>
      </c>
      <c s="36">
        <f>ROUND(G108*H108,6)</f>
      </c>
      <c r="L108" s="38">
        <v>0</v>
      </c>
      <c s="32">
        <f>ROUND(ROUND(L108,2)*ROUND(G108,3),2)</f>
      </c>
      <c s="36" t="s">
        <v>99</v>
      </c>
      <c>
        <f>(M108*21)/100</f>
      </c>
      <c t="s">
        <v>27</v>
      </c>
    </row>
    <row r="109" spans="1:5" ht="12.75">
      <c r="A109" s="35" t="s">
        <v>55</v>
      </c>
      <c r="E109" s="39" t="s">
        <v>1280</v>
      </c>
    </row>
    <row r="110" spans="1:5" ht="12.75">
      <c r="A110" s="35" t="s">
        <v>56</v>
      </c>
      <c r="E110" s="40" t="s">
        <v>5</v>
      </c>
    </row>
    <row r="111" spans="1:5" ht="12.75">
      <c r="A111" t="s">
        <v>57</v>
      </c>
      <c r="E111" s="39" t="s">
        <v>5</v>
      </c>
    </row>
    <row r="112" spans="1:16" ht="12.75">
      <c r="A112" t="s">
        <v>49</v>
      </c>
      <c s="34" t="s">
        <v>208</v>
      </c>
      <c s="34" t="s">
        <v>1281</v>
      </c>
      <c s="35" t="s">
        <v>5</v>
      </c>
      <c s="6" t="s">
        <v>1282</v>
      </c>
      <c s="36" t="s">
        <v>1274</v>
      </c>
      <c s="37">
        <v>1</v>
      </c>
      <c s="36">
        <v>0</v>
      </c>
      <c s="36">
        <f>ROUND(G112*H112,6)</f>
      </c>
      <c r="L112" s="38">
        <v>0</v>
      </c>
      <c s="32">
        <f>ROUND(ROUND(L112,2)*ROUND(G112,3),2)</f>
      </c>
      <c s="36" t="s">
        <v>99</v>
      </c>
      <c>
        <f>(M112*21)/100</f>
      </c>
      <c t="s">
        <v>27</v>
      </c>
    </row>
    <row r="113" spans="1:5" ht="12.75">
      <c r="A113" s="35" t="s">
        <v>55</v>
      </c>
      <c r="E113" s="39" t="s">
        <v>1282</v>
      </c>
    </row>
    <row r="114" spans="1:5" ht="12.75">
      <c r="A114" s="35" t="s">
        <v>56</v>
      </c>
      <c r="E114" s="40" t="s">
        <v>5</v>
      </c>
    </row>
    <row r="115" spans="1:5" ht="12.75">
      <c r="A115" t="s">
        <v>57</v>
      </c>
      <c r="E115" s="39" t="s">
        <v>5</v>
      </c>
    </row>
    <row r="116" spans="1:16" ht="12.75">
      <c r="A116" t="s">
        <v>49</v>
      </c>
      <c s="34" t="s">
        <v>212</v>
      </c>
      <c s="34" t="s">
        <v>1283</v>
      </c>
      <c s="35" t="s">
        <v>5</v>
      </c>
      <c s="6" t="s">
        <v>1284</v>
      </c>
      <c s="36" t="s">
        <v>1238</v>
      </c>
      <c s="37">
        <v>1</v>
      </c>
      <c s="36">
        <v>0</v>
      </c>
      <c s="36">
        <f>ROUND(G116*H116,6)</f>
      </c>
      <c r="L116" s="38">
        <v>0</v>
      </c>
      <c s="32">
        <f>ROUND(ROUND(L116,2)*ROUND(G116,3),2)</f>
      </c>
      <c s="36" t="s">
        <v>99</v>
      </c>
      <c>
        <f>(M116*21)/100</f>
      </c>
      <c t="s">
        <v>27</v>
      </c>
    </row>
    <row r="117" spans="1:5" ht="12.75">
      <c r="A117" s="35" t="s">
        <v>55</v>
      </c>
      <c r="E117" s="39" t="s">
        <v>1284</v>
      </c>
    </row>
    <row r="118" spans="1:5" ht="12.75">
      <c r="A118" s="35" t="s">
        <v>56</v>
      </c>
      <c r="E118" s="40" t="s">
        <v>5</v>
      </c>
    </row>
    <row r="119" spans="1:5" ht="12.75">
      <c r="A119" t="s">
        <v>57</v>
      </c>
      <c r="E119" s="39" t="s">
        <v>5</v>
      </c>
    </row>
    <row r="120" spans="1:16" ht="25.5">
      <c r="A120" t="s">
        <v>49</v>
      </c>
      <c s="34" t="s">
        <v>214</v>
      </c>
      <c s="34" t="s">
        <v>1285</v>
      </c>
      <c s="35" t="s">
        <v>5</v>
      </c>
      <c s="6" t="s">
        <v>1286</v>
      </c>
      <c s="36" t="s">
        <v>932</v>
      </c>
      <c s="37">
        <v>2.526</v>
      </c>
      <c s="36">
        <v>0</v>
      </c>
      <c s="36">
        <f>ROUND(G120*H120,6)</f>
      </c>
      <c r="L120" s="38">
        <v>0</v>
      </c>
      <c s="32">
        <f>ROUND(ROUND(L120,2)*ROUND(G120,3),2)</f>
      </c>
      <c s="36" t="s">
        <v>919</v>
      </c>
      <c>
        <f>(M120*21)/100</f>
      </c>
      <c t="s">
        <v>27</v>
      </c>
    </row>
    <row r="121" spans="1:5" ht="25.5">
      <c r="A121" s="35" t="s">
        <v>55</v>
      </c>
      <c r="E121" s="39" t="s">
        <v>1286</v>
      </c>
    </row>
    <row r="122" spans="1:5" ht="12.75">
      <c r="A122" s="35" t="s">
        <v>56</v>
      </c>
      <c r="E122" s="40" t="s">
        <v>5</v>
      </c>
    </row>
    <row r="123" spans="1:5" ht="12.75">
      <c r="A123" t="s">
        <v>57</v>
      </c>
      <c r="E123" s="39" t="s">
        <v>5</v>
      </c>
    </row>
    <row r="124" spans="1:13" ht="12.75">
      <c r="A124" t="s">
        <v>46</v>
      </c>
      <c r="C124" s="31" t="s">
        <v>987</v>
      </c>
      <c r="E124" s="33" t="s">
        <v>988</v>
      </c>
      <c r="J124" s="32">
        <f>0</f>
      </c>
      <c s="32">
        <f>0</f>
      </c>
      <c s="32">
        <f>0+L125+L129</f>
      </c>
      <c s="32">
        <f>0+M125+M129</f>
      </c>
    </row>
    <row r="125" spans="1:16" ht="25.5">
      <c r="A125" t="s">
        <v>49</v>
      </c>
      <c s="34" t="s">
        <v>118</v>
      </c>
      <c s="34" t="s">
        <v>989</v>
      </c>
      <c s="35" t="s">
        <v>990</v>
      </c>
      <c s="6" t="s">
        <v>991</v>
      </c>
      <c s="36" t="s">
        <v>932</v>
      </c>
      <c s="37">
        <v>13.916</v>
      </c>
      <c s="36">
        <v>0</v>
      </c>
      <c s="36">
        <f>ROUND(G125*H125,6)</f>
      </c>
      <c r="L125" s="38">
        <v>0</v>
      </c>
      <c s="32">
        <f>ROUND(ROUND(L125,2)*ROUND(G125,3),2)</f>
      </c>
      <c s="36" t="s">
        <v>99</v>
      </c>
      <c>
        <f>(M125*21)/100</f>
      </c>
      <c t="s">
        <v>27</v>
      </c>
    </row>
    <row r="126" spans="1:5" ht="25.5">
      <c r="A126" s="35" t="s">
        <v>55</v>
      </c>
      <c r="E126" s="39" t="s">
        <v>991</v>
      </c>
    </row>
    <row r="127" spans="1:5" ht="12.75">
      <c r="A127" s="35" t="s">
        <v>56</v>
      </c>
      <c r="E127" s="40" t="s">
        <v>5</v>
      </c>
    </row>
    <row r="128" spans="1:5" ht="153">
      <c r="A128" t="s">
        <v>57</v>
      </c>
      <c r="E128" s="39" t="s">
        <v>992</v>
      </c>
    </row>
    <row r="129" spans="1:16" ht="25.5">
      <c r="A129" t="s">
        <v>49</v>
      </c>
      <c s="34" t="s">
        <v>121</v>
      </c>
      <c s="34" t="s">
        <v>993</v>
      </c>
      <c s="35" t="s">
        <v>994</v>
      </c>
      <c s="6" t="s">
        <v>995</v>
      </c>
      <c s="36" t="s">
        <v>932</v>
      </c>
      <c s="37">
        <v>32.472</v>
      </c>
      <c s="36">
        <v>0</v>
      </c>
      <c s="36">
        <f>ROUND(G129*H129,6)</f>
      </c>
      <c r="L129" s="38">
        <v>0</v>
      </c>
      <c s="32">
        <f>ROUND(ROUND(L129,2)*ROUND(G129,3),2)</f>
      </c>
      <c s="36" t="s">
        <v>99</v>
      </c>
      <c>
        <f>(M129*21)/100</f>
      </c>
      <c t="s">
        <v>27</v>
      </c>
    </row>
    <row r="130" spans="1:5" ht="25.5">
      <c r="A130" s="35" t="s">
        <v>55</v>
      </c>
      <c r="E130" s="39" t="s">
        <v>995</v>
      </c>
    </row>
    <row r="131" spans="1:5" ht="12.75">
      <c r="A131" s="35" t="s">
        <v>56</v>
      </c>
      <c r="E131" s="40" t="s">
        <v>5</v>
      </c>
    </row>
    <row r="132" spans="1:5" ht="153">
      <c r="A132" t="s">
        <v>57</v>
      </c>
      <c r="E132" s="39" t="s">
        <v>992</v>
      </c>
    </row>
    <row r="133" spans="1:13" ht="12.75">
      <c r="A133" t="s">
        <v>46</v>
      </c>
      <c r="C133" s="31" t="s">
        <v>996</v>
      </c>
      <c r="E133" s="33" t="s">
        <v>997</v>
      </c>
      <c r="J133" s="32">
        <f>0</f>
      </c>
      <c s="32">
        <f>0</f>
      </c>
      <c s="32">
        <f>0+L134</f>
      </c>
      <c s="32">
        <f>0+M134</f>
      </c>
    </row>
    <row r="134" spans="1:16" ht="38.25">
      <c r="A134" t="s">
        <v>49</v>
      </c>
      <c s="34" t="s">
        <v>125</v>
      </c>
      <c s="34" t="s">
        <v>1287</v>
      </c>
      <c s="35" t="s">
        <v>5</v>
      </c>
      <c s="6" t="s">
        <v>1288</v>
      </c>
      <c s="36" t="s">
        <v>932</v>
      </c>
      <c s="37">
        <v>32.669</v>
      </c>
      <c s="36">
        <v>0</v>
      </c>
      <c s="36">
        <f>ROUND(G134*H134,6)</f>
      </c>
      <c r="L134" s="38">
        <v>0</v>
      </c>
      <c s="32">
        <f>ROUND(ROUND(L134,2)*ROUND(G134,3),2)</f>
      </c>
      <c s="36" t="s">
        <v>919</v>
      </c>
      <c>
        <f>(M134*21)/100</f>
      </c>
      <c t="s">
        <v>27</v>
      </c>
    </row>
    <row r="135" spans="1:5" ht="51">
      <c r="A135" s="35" t="s">
        <v>55</v>
      </c>
      <c r="E135" s="39" t="s">
        <v>1289</v>
      </c>
    </row>
    <row r="136" spans="1:5" ht="12.75">
      <c r="A136" s="35" t="s">
        <v>56</v>
      </c>
      <c r="E136" s="40" t="s">
        <v>5</v>
      </c>
    </row>
    <row r="137" spans="1:5" ht="12.75">
      <c r="A137" t="s">
        <v>57</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1290</v>
      </c>
      <c s="41">
        <f>Rekapitulace!C30</f>
      </c>
      <c s="20" t="s">
        <v>0</v>
      </c>
      <c t="s">
        <v>23</v>
      </c>
      <c t="s">
        <v>27</v>
      </c>
    </row>
    <row r="4" spans="1:16" ht="32" customHeight="1">
      <c r="A4" s="24" t="s">
        <v>20</v>
      </c>
      <c s="25" t="s">
        <v>28</v>
      </c>
      <c s="27" t="s">
        <v>1290</v>
      </c>
      <c r="E4" s="26" t="s">
        <v>1291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COUNTIFS(L8:L101,"=0",A8:A101,"P")+COUNTIFS(L8:L101,"",A8:A101,"P")+SUM(Q8:Q101)</f>
      </c>
    </row>
    <row r="8" spans="1:13" ht="12.75">
      <c r="A8" t="s">
        <v>44</v>
      </c>
      <c r="C8" s="28" t="s">
        <v>1294</v>
      </c>
      <c r="E8" s="30" t="s">
        <v>1293</v>
      </c>
      <c r="J8" s="29">
        <f>0+J9+J22+J27+J96</f>
      </c>
      <c s="29">
        <f>0+K9+K22+K27+K96</f>
      </c>
      <c s="29">
        <f>0+L9+L22+L27+L96</f>
      </c>
      <c s="29">
        <f>0+M9+M22+M27+M96</f>
      </c>
    </row>
    <row r="9" spans="1:13" ht="12.75">
      <c r="A9" t="s">
        <v>46</v>
      </c>
      <c r="C9" s="31" t="s">
        <v>103</v>
      </c>
      <c r="E9" s="33" t="s">
        <v>916</v>
      </c>
      <c r="J9" s="32">
        <f>0</f>
      </c>
      <c s="32">
        <f>0</f>
      </c>
      <c s="32">
        <f>0+L10+L14+L18</f>
      </c>
      <c s="32">
        <f>0+M10+M14+M18</f>
      </c>
    </row>
    <row r="10" spans="1:16" ht="12.75">
      <c r="A10" t="s">
        <v>49</v>
      </c>
      <c s="34" t="s">
        <v>103</v>
      </c>
      <c s="34" t="s">
        <v>1295</v>
      </c>
      <c s="35" t="s">
        <v>5</v>
      </c>
      <c s="6" t="s">
        <v>1296</v>
      </c>
      <c s="36" t="s">
        <v>236</v>
      </c>
      <c s="37">
        <v>3.328</v>
      </c>
      <c s="36">
        <v>0</v>
      </c>
      <c s="36">
        <f>ROUND(G10*H10,6)</f>
      </c>
      <c r="L10" s="38">
        <v>0</v>
      </c>
      <c s="32">
        <f>ROUND(ROUND(L10,2)*ROUND(G10,3),2)</f>
      </c>
      <c s="36" t="s">
        <v>54</v>
      </c>
      <c>
        <f>(M10*21)/100</f>
      </c>
      <c t="s">
        <v>27</v>
      </c>
    </row>
    <row r="11" spans="1:5" ht="12.75">
      <c r="A11" s="35" t="s">
        <v>55</v>
      </c>
      <c r="E11" s="39" t="s">
        <v>1296</v>
      </c>
    </row>
    <row r="12" spans="1:5" ht="12.75">
      <c r="A12" s="35" t="s">
        <v>56</v>
      </c>
      <c r="E12" s="40" t="s">
        <v>5</v>
      </c>
    </row>
    <row r="13" spans="1:5" ht="12.75">
      <c r="A13" t="s">
        <v>57</v>
      </c>
      <c r="E13" s="39" t="s">
        <v>5</v>
      </c>
    </row>
    <row r="14" spans="1:16" ht="12.75">
      <c r="A14" t="s">
        <v>49</v>
      </c>
      <c s="34" t="s">
        <v>27</v>
      </c>
      <c s="34" t="s">
        <v>1297</v>
      </c>
      <c s="35" t="s">
        <v>5</v>
      </c>
      <c s="6" t="s">
        <v>1298</v>
      </c>
      <c s="36" t="s">
        <v>236</v>
      </c>
      <c s="37">
        <v>48</v>
      </c>
      <c s="36">
        <v>0</v>
      </c>
      <c s="36">
        <f>ROUND(G14*H14,6)</f>
      </c>
      <c r="L14" s="38">
        <v>0</v>
      </c>
      <c s="32">
        <f>ROUND(ROUND(L14,2)*ROUND(G14,3),2)</f>
      </c>
      <c s="36" t="s">
        <v>54</v>
      </c>
      <c>
        <f>(M14*21)/100</f>
      </c>
      <c t="s">
        <v>27</v>
      </c>
    </row>
    <row r="15" spans="1:5" ht="12.75">
      <c r="A15" s="35" t="s">
        <v>55</v>
      </c>
      <c r="E15" s="39" t="s">
        <v>1298</v>
      </c>
    </row>
    <row r="16" spans="1:5" ht="12.75">
      <c r="A16" s="35" t="s">
        <v>56</v>
      </c>
      <c r="E16" s="40" t="s">
        <v>5</v>
      </c>
    </row>
    <row r="17" spans="1:5" ht="12.75">
      <c r="A17" t="s">
        <v>57</v>
      </c>
      <c r="E17" s="39" t="s">
        <v>5</v>
      </c>
    </row>
    <row r="18" spans="1:16" ht="12.75">
      <c r="A18" t="s">
        <v>49</v>
      </c>
      <c s="34" t="s">
        <v>26</v>
      </c>
      <c s="34" t="s">
        <v>1299</v>
      </c>
      <c s="35" t="s">
        <v>5</v>
      </c>
      <c s="6" t="s">
        <v>1300</v>
      </c>
      <c s="36" t="s">
        <v>236</v>
      </c>
      <c s="37">
        <v>48</v>
      </c>
      <c s="36">
        <v>0</v>
      </c>
      <c s="36">
        <f>ROUND(G18*H18,6)</f>
      </c>
      <c r="L18" s="38">
        <v>0</v>
      </c>
      <c s="32">
        <f>ROUND(ROUND(L18,2)*ROUND(G18,3),2)</f>
      </c>
      <c s="36" t="s">
        <v>54</v>
      </c>
      <c>
        <f>(M18*21)/100</f>
      </c>
      <c t="s">
        <v>27</v>
      </c>
    </row>
    <row r="19" spans="1:5" ht="12.75">
      <c r="A19" s="35" t="s">
        <v>55</v>
      </c>
      <c r="E19" s="39" t="s">
        <v>1300</v>
      </c>
    </row>
    <row r="20" spans="1:5" ht="12.75">
      <c r="A20" s="35" t="s">
        <v>56</v>
      </c>
      <c r="E20" s="40" t="s">
        <v>5</v>
      </c>
    </row>
    <row r="21" spans="1:5" ht="12.75">
      <c r="A21" t="s">
        <v>57</v>
      </c>
      <c r="E21" s="39" t="s">
        <v>5</v>
      </c>
    </row>
    <row r="22" spans="1:13" ht="12.75">
      <c r="A22" t="s">
        <v>46</v>
      </c>
      <c r="C22" s="31" t="s">
        <v>27</v>
      </c>
      <c r="E22" s="33" t="s">
        <v>935</v>
      </c>
      <c r="J22" s="32">
        <f>0</f>
      </c>
      <c s="32">
        <f>0</f>
      </c>
      <c s="32">
        <f>0+L23</f>
      </c>
      <c s="32">
        <f>0+M23</f>
      </c>
    </row>
    <row r="23" spans="1:16" ht="12.75">
      <c r="A23" t="s">
        <v>49</v>
      </c>
      <c s="34" t="s">
        <v>112</v>
      </c>
      <c s="34" t="s">
        <v>1301</v>
      </c>
      <c s="35" t="s">
        <v>5</v>
      </c>
      <c s="6" t="s">
        <v>1302</v>
      </c>
      <c s="36" t="s">
        <v>236</v>
      </c>
      <c s="37">
        <v>3.328</v>
      </c>
      <c s="36">
        <v>0</v>
      </c>
      <c s="36">
        <f>ROUND(G23*H23,6)</f>
      </c>
      <c r="L23" s="38">
        <v>0</v>
      </c>
      <c s="32">
        <f>ROUND(ROUND(L23,2)*ROUND(G23,3),2)</f>
      </c>
      <c s="36" t="s">
        <v>54</v>
      </c>
      <c>
        <f>(M23*21)/100</f>
      </c>
      <c t="s">
        <v>27</v>
      </c>
    </row>
    <row r="24" spans="1:5" ht="12.75">
      <c r="A24" s="35" t="s">
        <v>55</v>
      </c>
      <c r="E24" s="39" t="s">
        <v>1302</v>
      </c>
    </row>
    <row r="25" spans="1:5" ht="12.75">
      <c r="A25" s="35" t="s">
        <v>56</v>
      </c>
      <c r="E25" s="40" t="s">
        <v>5</v>
      </c>
    </row>
    <row r="26" spans="1:5" ht="12.75">
      <c r="A26" t="s">
        <v>57</v>
      </c>
      <c r="E26" s="39" t="s">
        <v>5</v>
      </c>
    </row>
    <row r="27" spans="1:13" ht="12.75">
      <c r="A27" t="s">
        <v>46</v>
      </c>
      <c r="C27" s="31" t="s">
        <v>47</v>
      </c>
      <c r="E27" s="33" t="s">
        <v>1232</v>
      </c>
      <c r="J27" s="32">
        <f>0</f>
      </c>
      <c s="32">
        <f>0</f>
      </c>
      <c s="32">
        <f>0+L28+L32+L36+L40+L44+L48+L52+L56+L60+L64+L68+L72+L76+L80+L84+L88+L92</f>
      </c>
      <c s="32">
        <f>0+M28+M32+M36+M40+M44+M48+M52+M56+M60+M64+M68+M72+M76+M80+M84+M88+M92</f>
      </c>
    </row>
    <row r="28" spans="1:16" ht="12.75">
      <c r="A28" t="s">
        <v>49</v>
      </c>
      <c s="34" t="s">
        <v>121</v>
      </c>
      <c s="34" t="s">
        <v>1303</v>
      </c>
      <c s="35" t="s">
        <v>5</v>
      </c>
      <c s="6" t="s">
        <v>1304</v>
      </c>
      <c s="36" t="s">
        <v>64</v>
      </c>
      <c s="37">
        <v>20</v>
      </c>
      <c s="36">
        <v>0</v>
      </c>
      <c s="36">
        <f>ROUND(G28*H28,6)</f>
      </c>
      <c r="L28" s="38">
        <v>0</v>
      </c>
      <c s="32">
        <f>ROUND(ROUND(L28,2)*ROUND(G28,3),2)</f>
      </c>
      <c s="36" t="s">
        <v>54</v>
      </c>
      <c>
        <f>(M28*21)/100</f>
      </c>
      <c t="s">
        <v>27</v>
      </c>
    </row>
    <row r="29" spans="1:5" ht="12.75">
      <c r="A29" s="35" t="s">
        <v>55</v>
      </c>
      <c r="E29" s="39" t="s">
        <v>1304</v>
      </c>
    </row>
    <row r="30" spans="1:5" ht="12.75">
      <c r="A30" s="35" t="s">
        <v>56</v>
      </c>
      <c r="E30" s="40" t="s">
        <v>5</v>
      </c>
    </row>
    <row r="31" spans="1:5" ht="12.75">
      <c r="A31" t="s">
        <v>57</v>
      </c>
      <c r="E31" s="39" t="s">
        <v>5</v>
      </c>
    </row>
    <row r="32" spans="1:16" ht="12.75">
      <c r="A32" t="s">
        <v>49</v>
      </c>
      <c s="34" t="s">
        <v>125</v>
      </c>
      <c s="34" t="s">
        <v>1305</v>
      </c>
      <c s="35" t="s">
        <v>5</v>
      </c>
      <c s="6" t="s">
        <v>1306</v>
      </c>
      <c s="36" t="s">
        <v>64</v>
      </c>
      <c s="37">
        <v>200</v>
      </c>
      <c s="36">
        <v>0</v>
      </c>
      <c s="36">
        <f>ROUND(G32*H32,6)</f>
      </c>
      <c r="L32" s="38">
        <v>0</v>
      </c>
      <c s="32">
        <f>ROUND(ROUND(L32,2)*ROUND(G32,3),2)</f>
      </c>
      <c s="36" t="s">
        <v>54</v>
      </c>
      <c>
        <f>(M32*21)/100</f>
      </c>
      <c t="s">
        <v>27</v>
      </c>
    </row>
    <row r="33" spans="1:5" ht="12.75">
      <c r="A33" s="35" t="s">
        <v>55</v>
      </c>
      <c r="E33" s="39" t="s">
        <v>1306</v>
      </c>
    </row>
    <row r="34" spans="1:5" ht="12.75">
      <c r="A34" s="35" t="s">
        <v>56</v>
      </c>
      <c r="E34" s="40" t="s">
        <v>5</v>
      </c>
    </row>
    <row r="35" spans="1:5" ht="12.75">
      <c r="A35" t="s">
        <v>57</v>
      </c>
      <c r="E35" s="39" t="s">
        <v>5</v>
      </c>
    </row>
    <row r="36" spans="1:16" ht="12.75">
      <c r="A36" t="s">
        <v>49</v>
      </c>
      <c s="34" t="s">
        <v>128</v>
      </c>
      <c s="34" t="s">
        <v>251</v>
      </c>
      <c s="35" t="s">
        <v>5</v>
      </c>
      <c s="6" t="s">
        <v>1307</v>
      </c>
      <c s="36" t="s">
        <v>53</v>
      </c>
      <c s="37">
        <v>6</v>
      </c>
      <c s="36">
        <v>0</v>
      </c>
      <c s="36">
        <f>ROUND(G36*H36,6)</f>
      </c>
      <c r="L36" s="38">
        <v>0</v>
      </c>
      <c s="32">
        <f>ROUND(ROUND(L36,2)*ROUND(G36,3),2)</f>
      </c>
      <c s="36" t="s">
        <v>54</v>
      </c>
      <c>
        <f>(M36*21)/100</f>
      </c>
      <c t="s">
        <v>27</v>
      </c>
    </row>
    <row r="37" spans="1:5" ht="12.75">
      <c r="A37" s="35" t="s">
        <v>55</v>
      </c>
      <c r="E37" s="39" t="s">
        <v>1307</v>
      </c>
    </row>
    <row r="38" spans="1:5" ht="12.75">
      <c r="A38" s="35" t="s">
        <v>56</v>
      </c>
      <c r="E38" s="40" t="s">
        <v>5</v>
      </c>
    </row>
    <row r="39" spans="1:5" ht="12.75">
      <c r="A39" t="s">
        <v>57</v>
      </c>
      <c r="E39" s="39" t="s">
        <v>5</v>
      </c>
    </row>
    <row r="40" spans="1:16" ht="12.75">
      <c r="A40" t="s">
        <v>49</v>
      </c>
      <c s="34" t="s">
        <v>132</v>
      </c>
      <c s="34" t="s">
        <v>1308</v>
      </c>
      <c s="35" t="s">
        <v>5</v>
      </c>
      <c s="6" t="s">
        <v>1309</v>
      </c>
      <c s="36" t="s">
        <v>53</v>
      </c>
      <c s="37">
        <v>3</v>
      </c>
      <c s="36">
        <v>0</v>
      </c>
      <c s="36">
        <f>ROUND(G40*H40,6)</f>
      </c>
      <c r="L40" s="38">
        <v>0</v>
      </c>
      <c s="32">
        <f>ROUND(ROUND(L40,2)*ROUND(G40,3),2)</f>
      </c>
      <c s="36" t="s">
        <v>54</v>
      </c>
      <c>
        <f>(M40*21)/100</f>
      </c>
      <c t="s">
        <v>27</v>
      </c>
    </row>
    <row r="41" spans="1:5" ht="12.75">
      <c r="A41" s="35" t="s">
        <v>55</v>
      </c>
      <c r="E41" s="39" t="s">
        <v>1309</v>
      </c>
    </row>
    <row r="42" spans="1:5" ht="12.75">
      <c r="A42" s="35" t="s">
        <v>56</v>
      </c>
      <c r="E42" s="40" t="s">
        <v>5</v>
      </c>
    </row>
    <row r="43" spans="1:5" ht="12.75">
      <c r="A43" t="s">
        <v>57</v>
      </c>
      <c r="E43" s="39" t="s">
        <v>5</v>
      </c>
    </row>
    <row r="44" spans="1:16" ht="12.75">
      <c r="A44" t="s">
        <v>49</v>
      </c>
      <c s="34" t="s">
        <v>136</v>
      </c>
      <c s="34" t="s">
        <v>1310</v>
      </c>
      <c s="35" t="s">
        <v>5</v>
      </c>
      <c s="6" t="s">
        <v>1311</v>
      </c>
      <c s="36" t="s">
        <v>64</v>
      </c>
      <c s="37">
        <v>200</v>
      </c>
      <c s="36">
        <v>0</v>
      </c>
      <c s="36">
        <f>ROUND(G44*H44,6)</f>
      </c>
      <c r="L44" s="38">
        <v>0</v>
      </c>
      <c s="32">
        <f>ROUND(ROUND(L44,2)*ROUND(G44,3),2)</f>
      </c>
      <c s="36" t="s">
        <v>54</v>
      </c>
      <c>
        <f>(M44*21)/100</f>
      </c>
      <c t="s">
        <v>27</v>
      </c>
    </row>
    <row r="45" spans="1:5" ht="12.75">
      <c r="A45" s="35" t="s">
        <v>55</v>
      </c>
      <c r="E45" s="39" t="s">
        <v>1311</v>
      </c>
    </row>
    <row r="46" spans="1:5" ht="12.75">
      <c r="A46" s="35" t="s">
        <v>56</v>
      </c>
      <c r="E46" s="40" t="s">
        <v>5</v>
      </c>
    </row>
    <row r="47" spans="1:5" ht="12.75">
      <c r="A47" t="s">
        <v>57</v>
      </c>
      <c r="E47" s="39" t="s">
        <v>5</v>
      </c>
    </row>
    <row r="48" spans="1:16" ht="12.75">
      <c r="A48" t="s">
        <v>49</v>
      </c>
      <c s="34" t="s">
        <v>140</v>
      </c>
      <c s="34" t="s">
        <v>1312</v>
      </c>
      <c s="35" t="s">
        <v>5</v>
      </c>
      <c s="6" t="s">
        <v>1313</v>
      </c>
      <c s="36" t="s">
        <v>64</v>
      </c>
      <c s="37">
        <v>50</v>
      </c>
      <c s="36">
        <v>0</v>
      </c>
      <c s="36">
        <f>ROUND(G48*H48,6)</f>
      </c>
      <c r="L48" s="38">
        <v>0</v>
      </c>
      <c s="32">
        <f>ROUND(ROUND(L48,2)*ROUND(G48,3),2)</f>
      </c>
      <c s="36" t="s">
        <v>54</v>
      </c>
      <c>
        <f>(M48*21)/100</f>
      </c>
      <c t="s">
        <v>27</v>
      </c>
    </row>
    <row r="49" spans="1:5" ht="12.75">
      <c r="A49" s="35" t="s">
        <v>55</v>
      </c>
      <c r="E49" s="39" t="s">
        <v>1313</v>
      </c>
    </row>
    <row r="50" spans="1:5" ht="12.75">
      <c r="A50" s="35" t="s">
        <v>56</v>
      </c>
      <c r="E50" s="40" t="s">
        <v>5</v>
      </c>
    </row>
    <row r="51" spans="1:5" ht="12.75">
      <c r="A51" t="s">
        <v>57</v>
      </c>
      <c r="E51" s="39" t="s">
        <v>5</v>
      </c>
    </row>
    <row r="52" spans="1:16" ht="12.75">
      <c r="A52" t="s">
        <v>49</v>
      </c>
      <c s="34" t="s">
        <v>144</v>
      </c>
      <c s="34" t="s">
        <v>1314</v>
      </c>
      <c s="35" t="s">
        <v>5</v>
      </c>
      <c s="6" t="s">
        <v>67</v>
      </c>
      <c s="36" t="s">
        <v>64</v>
      </c>
      <c s="37">
        <v>650</v>
      </c>
      <c s="36">
        <v>0</v>
      </c>
      <c s="36">
        <f>ROUND(G52*H52,6)</f>
      </c>
      <c r="L52" s="38">
        <v>0</v>
      </c>
      <c s="32">
        <f>ROUND(ROUND(L52,2)*ROUND(G52,3),2)</f>
      </c>
      <c s="36" t="s">
        <v>54</v>
      </c>
      <c>
        <f>(M52*21)/100</f>
      </c>
      <c t="s">
        <v>27</v>
      </c>
    </row>
    <row r="53" spans="1:5" ht="12.75">
      <c r="A53" s="35" t="s">
        <v>55</v>
      </c>
      <c r="E53" s="39" t="s">
        <v>67</v>
      </c>
    </row>
    <row r="54" spans="1:5" ht="12.75">
      <c r="A54" s="35" t="s">
        <v>56</v>
      </c>
      <c r="E54" s="40" t="s">
        <v>5</v>
      </c>
    </row>
    <row r="55" spans="1:5" ht="12.75">
      <c r="A55" t="s">
        <v>57</v>
      </c>
      <c r="E55" s="39" t="s">
        <v>5</v>
      </c>
    </row>
    <row r="56" spans="1:16" ht="12.75">
      <c r="A56" t="s">
        <v>49</v>
      </c>
      <c s="34" t="s">
        <v>148</v>
      </c>
      <c s="34" t="s">
        <v>1315</v>
      </c>
      <c s="35" t="s">
        <v>5</v>
      </c>
      <c s="6" t="s">
        <v>1316</v>
      </c>
      <c s="36" t="s">
        <v>64</v>
      </c>
      <c s="37">
        <v>240</v>
      </c>
      <c s="36">
        <v>0</v>
      </c>
      <c s="36">
        <f>ROUND(G56*H56,6)</f>
      </c>
      <c r="L56" s="38">
        <v>0</v>
      </c>
      <c s="32">
        <f>ROUND(ROUND(L56,2)*ROUND(G56,3),2)</f>
      </c>
      <c s="36" t="s">
        <v>54</v>
      </c>
      <c>
        <f>(M56*21)/100</f>
      </c>
      <c t="s">
        <v>27</v>
      </c>
    </row>
    <row r="57" spans="1:5" ht="12.75">
      <c r="A57" s="35" t="s">
        <v>55</v>
      </c>
      <c r="E57" s="39" t="s">
        <v>1316</v>
      </c>
    </row>
    <row r="58" spans="1:5" ht="12.75">
      <c r="A58" s="35" t="s">
        <v>56</v>
      </c>
      <c r="E58" s="40" t="s">
        <v>5</v>
      </c>
    </row>
    <row r="59" spans="1:5" ht="12.75">
      <c r="A59" t="s">
        <v>57</v>
      </c>
      <c r="E59" s="39" t="s">
        <v>5</v>
      </c>
    </row>
    <row r="60" spans="1:16" ht="12.75">
      <c r="A60" t="s">
        <v>49</v>
      </c>
      <c s="34" t="s">
        <v>152</v>
      </c>
      <c s="34" t="s">
        <v>1317</v>
      </c>
      <c s="35" t="s">
        <v>5</v>
      </c>
      <c s="6" t="s">
        <v>1318</v>
      </c>
      <c s="36" t="s">
        <v>64</v>
      </c>
      <c s="37">
        <v>150</v>
      </c>
      <c s="36">
        <v>0</v>
      </c>
      <c s="36">
        <f>ROUND(G60*H60,6)</f>
      </c>
      <c r="L60" s="38">
        <v>0</v>
      </c>
      <c s="32">
        <f>ROUND(ROUND(L60,2)*ROUND(G60,3),2)</f>
      </c>
      <c s="36" t="s">
        <v>54</v>
      </c>
      <c>
        <f>(M60*21)/100</f>
      </c>
      <c t="s">
        <v>27</v>
      </c>
    </row>
    <row r="61" spans="1:5" ht="12.75">
      <c r="A61" s="35" t="s">
        <v>55</v>
      </c>
      <c r="E61" s="39" t="s">
        <v>1318</v>
      </c>
    </row>
    <row r="62" spans="1:5" ht="12.75">
      <c r="A62" s="35" t="s">
        <v>56</v>
      </c>
      <c r="E62" s="40" t="s">
        <v>5</v>
      </c>
    </row>
    <row r="63" spans="1:5" ht="12.75">
      <c r="A63" t="s">
        <v>57</v>
      </c>
      <c r="E63" s="39" t="s">
        <v>5</v>
      </c>
    </row>
    <row r="64" spans="1:16" ht="12.75">
      <c r="A64" t="s">
        <v>49</v>
      </c>
      <c s="34" t="s">
        <v>156</v>
      </c>
      <c s="34" t="s">
        <v>1319</v>
      </c>
      <c s="35" t="s">
        <v>5</v>
      </c>
      <c s="6" t="s">
        <v>1320</v>
      </c>
      <c s="36" t="s">
        <v>64</v>
      </c>
      <c s="37">
        <v>100</v>
      </c>
      <c s="36">
        <v>0</v>
      </c>
      <c s="36">
        <f>ROUND(G64*H64,6)</f>
      </c>
      <c r="L64" s="38">
        <v>0</v>
      </c>
      <c s="32">
        <f>ROUND(ROUND(L64,2)*ROUND(G64,3),2)</f>
      </c>
      <c s="36" t="s">
        <v>54</v>
      </c>
      <c>
        <f>(M64*21)/100</f>
      </c>
      <c t="s">
        <v>27</v>
      </c>
    </row>
    <row r="65" spans="1:5" ht="12.75">
      <c r="A65" s="35" t="s">
        <v>55</v>
      </c>
      <c r="E65" s="39" t="s">
        <v>1320</v>
      </c>
    </row>
    <row r="66" spans="1:5" ht="12.75">
      <c r="A66" s="35" t="s">
        <v>56</v>
      </c>
      <c r="E66" s="40" t="s">
        <v>5</v>
      </c>
    </row>
    <row r="67" spans="1:5" ht="12.75">
      <c r="A67" t="s">
        <v>57</v>
      </c>
      <c r="E67" s="39" t="s">
        <v>5</v>
      </c>
    </row>
    <row r="68" spans="1:16" ht="25.5">
      <c r="A68" t="s">
        <v>49</v>
      </c>
      <c s="34" t="s">
        <v>160</v>
      </c>
      <c s="34" t="s">
        <v>1321</v>
      </c>
      <c s="35" t="s">
        <v>5</v>
      </c>
      <c s="6" t="s">
        <v>1322</v>
      </c>
      <c s="36" t="s">
        <v>53</v>
      </c>
      <c s="37">
        <v>4</v>
      </c>
      <c s="36">
        <v>0</v>
      </c>
      <c s="36">
        <f>ROUND(G68*H68,6)</f>
      </c>
      <c r="L68" s="38">
        <v>0</v>
      </c>
      <c s="32">
        <f>ROUND(ROUND(L68,2)*ROUND(G68,3),2)</f>
      </c>
      <c s="36" t="s">
        <v>54</v>
      </c>
      <c>
        <f>(M68*21)/100</f>
      </c>
      <c t="s">
        <v>27</v>
      </c>
    </row>
    <row r="69" spans="1:5" ht="25.5">
      <c r="A69" s="35" t="s">
        <v>55</v>
      </c>
      <c r="E69" s="39" t="s">
        <v>1322</v>
      </c>
    </row>
    <row r="70" spans="1:5" ht="12.75">
      <c r="A70" s="35" t="s">
        <v>56</v>
      </c>
      <c r="E70" s="40" t="s">
        <v>5</v>
      </c>
    </row>
    <row r="71" spans="1:5" ht="12.75">
      <c r="A71" t="s">
        <v>57</v>
      </c>
      <c r="E71" s="39" t="s">
        <v>5</v>
      </c>
    </row>
    <row r="72" spans="1:16" ht="12.75">
      <c r="A72" t="s">
        <v>49</v>
      </c>
      <c s="34" t="s">
        <v>164</v>
      </c>
      <c s="34" t="s">
        <v>1323</v>
      </c>
      <c s="35" t="s">
        <v>5</v>
      </c>
      <c s="6" t="s">
        <v>1324</v>
      </c>
      <c s="36" t="s">
        <v>53</v>
      </c>
      <c s="37">
        <v>6</v>
      </c>
      <c s="36">
        <v>0</v>
      </c>
      <c s="36">
        <f>ROUND(G72*H72,6)</f>
      </c>
      <c r="L72" s="38">
        <v>0</v>
      </c>
      <c s="32">
        <f>ROUND(ROUND(L72,2)*ROUND(G72,3),2)</f>
      </c>
      <c s="36" t="s">
        <v>54</v>
      </c>
      <c>
        <f>(M72*21)/100</f>
      </c>
      <c t="s">
        <v>27</v>
      </c>
    </row>
    <row r="73" spans="1:5" ht="12.75">
      <c r="A73" s="35" t="s">
        <v>55</v>
      </c>
      <c r="E73" s="39" t="s">
        <v>1324</v>
      </c>
    </row>
    <row r="74" spans="1:5" ht="12.75">
      <c r="A74" s="35" t="s">
        <v>56</v>
      </c>
      <c r="E74" s="40" t="s">
        <v>5</v>
      </c>
    </row>
    <row r="75" spans="1:5" ht="12.75">
      <c r="A75" t="s">
        <v>57</v>
      </c>
      <c r="E75" s="39" t="s">
        <v>5</v>
      </c>
    </row>
    <row r="76" spans="1:16" ht="12.75">
      <c r="A76" t="s">
        <v>49</v>
      </c>
      <c s="34" t="s">
        <v>168</v>
      </c>
      <c s="34" t="s">
        <v>1325</v>
      </c>
      <c s="35" t="s">
        <v>5</v>
      </c>
      <c s="6" t="s">
        <v>1326</v>
      </c>
      <c s="36" t="s">
        <v>53</v>
      </c>
      <c s="37">
        <v>9</v>
      </c>
      <c s="36">
        <v>0</v>
      </c>
      <c s="36">
        <f>ROUND(G76*H76,6)</f>
      </c>
      <c r="L76" s="38">
        <v>0</v>
      </c>
      <c s="32">
        <f>ROUND(ROUND(L76,2)*ROUND(G76,3),2)</f>
      </c>
      <c s="36" t="s">
        <v>54</v>
      </c>
      <c>
        <f>(M76*21)/100</f>
      </c>
      <c t="s">
        <v>27</v>
      </c>
    </row>
    <row r="77" spans="1:5" ht="12.75">
      <c r="A77" s="35" t="s">
        <v>55</v>
      </c>
      <c r="E77" s="39" t="s">
        <v>1326</v>
      </c>
    </row>
    <row r="78" spans="1:5" ht="12.75">
      <c r="A78" s="35" t="s">
        <v>56</v>
      </c>
      <c r="E78" s="40" t="s">
        <v>5</v>
      </c>
    </row>
    <row r="79" spans="1:5" ht="12.75">
      <c r="A79" t="s">
        <v>57</v>
      </c>
      <c r="E79" s="39" t="s">
        <v>5</v>
      </c>
    </row>
    <row r="80" spans="1:16" ht="12.75">
      <c r="A80" t="s">
        <v>49</v>
      </c>
      <c s="34" t="s">
        <v>172</v>
      </c>
      <c s="34" t="s">
        <v>1327</v>
      </c>
      <c s="35" t="s">
        <v>5</v>
      </c>
      <c s="6" t="s">
        <v>1328</v>
      </c>
      <c s="36" t="s">
        <v>53</v>
      </c>
      <c s="37">
        <v>19</v>
      </c>
      <c s="36">
        <v>0</v>
      </c>
      <c s="36">
        <f>ROUND(G80*H80,6)</f>
      </c>
      <c r="L80" s="38">
        <v>0</v>
      </c>
      <c s="32">
        <f>ROUND(ROUND(L80,2)*ROUND(G80,3),2)</f>
      </c>
      <c s="36" t="s">
        <v>54</v>
      </c>
      <c>
        <f>(M80*21)/100</f>
      </c>
      <c t="s">
        <v>27</v>
      </c>
    </row>
    <row r="81" spans="1:5" ht="12.75">
      <c r="A81" s="35" t="s">
        <v>55</v>
      </c>
      <c r="E81" s="39" t="s">
        <v>1328</v>
      </c>
    </row>
    <row r="82" spans="1:5" ht="12.75">
      <c r="A82" s="35" t="s">
        <v>56</v>
      </c>
      <c r="E82" s="40" t="s">
        <v>5</v>
      </c>
    </row>
    <row r="83" spans="1:5" ht="12.75">
      <c r="A83" t="s">
        <v>57</v>
      </c>
      <c r="E83" s="39" t="s">
        <v>5</v>
      </c>
    </row>
    <row r="84" spans="1:16" ht="12.75">
      <c r="A84" t="s">
        <v>49</v>
      </c>
      <c s="34" t="s">
        <v>176</v>
      </c>
      <c s="34" t="s">
        <v>1329</v>
      </c>
      <c s="35" t="s">
        <v>5</v>
      </c>
      <c s="6" t="s">
        <v>1330</v>
      </c>
      <c s="36" t="s">
        <v>53</v>
      </c>
      <c s="37">
        <v>34</v>
      </c>
      <c s="36">
        <v>0</v>
      </c>
      <c s="36">
        <f>ROUND(G84*H84,6)</f>
      </c>
      <c r="L84" s="38">
        <v>0</v>
      </c>
      <c s="32">
        <f>ROUND(ROUND(L84,2)*ROUND(G84,3),2)</f>
      </c>
      <c s="36" t="s">
        <v>54</v>
      </c>
      <c>
        <f>(M84*21)/100</f>
      </c>
      <c t="s">
        <v>27</v>
      </c>
    </row>
    <row r="85" spans="1:5" ht="12.75">
      <c r="A85" s="35" t="s">
        <v>55</v>
      </c>
      <c r="E85" s="39" t="s">
        <v>1330</v>
      </c>
    </row>
    <row r="86" spans="1:5" ht="12.75">
      <c r="A86" s="35" t="s">
        <v>56</v>
      </c>
      <c r="E86" s="40" t="s">
        <v>5</v>
      </c>
    </row>
    <row r="87" spans="1:5" ht="12.75">
      <c r="A87" t="s">
        <v>57</v>
      </c>
      <c r="E87" s="39" t="s">
        <v>5</v>
      </c>
    </row>
    <row r="88" spans="1:16" ht="25.5">
      <c r="A88" t="s">
        <v>49</v>
      </c>
      <c s="34" t="s">
        <v>180</v>
      </c>
      <c s="34" t="s">
        <v>1331</v>
      </c>
      <c s="35" t="s">
        <v>5</v>
      </c>
      <c s="6" t="s">
        <v>1332</v>
      </c>
      <c s="36" t="s">
        <v>53</v>
      </c>
      <c s="37">
        <v>1</v>
      </c>
      <c s="36">
        <v>0</v>
      </c>
      <c s="36">
        <f>ROUND(G88*H88,6)</f>
      </c>
      <c r="L88" s="38">
        <v>0</v>
      </c>
      <c s="32">
        <f>ROUND(ROUND(L88,2)*ROUND(G88,3),2)</f>
      </c>
      <c s="36" t="s">
        <v>54</v>
      </c>
      <c>
        <f>(M88*21)/100</f>
      </c>
      <c t="s">
        <v>27</v>
      </c>
    </row>
    <row r="89" spans="1:5" ht="25.5">
      <c r="A89" s="35" t="s">
        <v>55</v>
      </c>
      <c r="E89" s="39" t="s">
        <v>1332</v>
      </c>
    </row>
    <row r="90" spans="1:5" ht="12.75">
      <c r="A90" s="35" t="s">
        <v>56</v>
      </c>
      <c r="E90" s="40" t="s">
        <v>5</v>
      </c>
    </row>
    <row r="91" spans="1:5" ht="12.75">
      <c r="A91" t="s">
        <v>57</v>
      </c>
      <c r="E91" s="39" t="s">
        <v>5</v>
      </c>
    </row>
    <row r="92" spans="1:16" ht="25.5">
      <c r="A92" t="s">
        <v>49</v>
      </c>
      <c s="34" t="s">
        <v>184</v>
      </c>
      <c s="34" t="s">
        <v>81</v>
      </c>
      <c s="35" t="s">
        <v>5</v>
      </c>
      <c s="6" t="s">
        <v>1333</v>
      </c>
      <c s="36" t="s">
        <v>53</v>
      </c>
      <c s="37">
        <v>1</v>
      </c>
      <c s="36">
        <v>0</v>
      </c>
      <c s="36">
        <f>ROUND(G92*H92,6)</f>
      </c>
      <c r="L92" s="38">
        <v>0</v>
      </c>
      <c s="32">
        <f>ROUND(ROUND(L92,2)*ROUND(G92,3),2)</f>
      </c>
      <c s="36" t="s">
        <v>54</v>
      </c>
      <c>
        <f>(M92*21)/100</f>
      </c>
      <c t="s">
        <v>27</v>
      </c>
    </row>
    <row r="93" spans="1:5" ht="25.5">
      <c r="A93" s="35" t="s">
        <v>55</v>
      </c>
      <c r="E93" s="39" t="s">
        <v>1333</v>
      </c>
    </row>
    <row r="94" spans="1:5" ht="12.75">
      <c r="A94" s="35" t="s">
        <v>56</v>
      </c>
      <c r="E94" s="40" t="s">
        <v>5</v>
      </c>
    </row>
    <row r="95" spans="1:5" ht="12.75">
      <c r="A95" t="s">
        <v>57</v>
      </c>
      <c r="E95" s="39" t="s">
        <v>5</v>
      </c>
    </row>
    <row r="96" spans="1:13" ht="12.75">
      <c r="A96" t="s">
        <v>46</v>
      </c>
      <c r="C96" s="31" t="s">
        <v>987</v>
      </c>
      <c r="E96" s="33" t="s">
        <v>988</v>
      </c>
      <c r="J96" s="32">
        <f>0</f>
      </c>
      <c s="32">
        <f>0</f>
      </c>
      <c s="32">
        <f>0+L97+L101</f>
      </c>
      <c s="32">
        <f>0+M97+M101</f>
      </c>
    </row>
    <row r="97" spans="1:16" ht="25.5">
      <c r="A97" t="s">
        <v>49</v>
      </c>
      <c s="34" t="s">
        <v>115</v>
      </c>
      <c s="34" t="s">
        <v>989</v>
      </c>
      <c s="35" t="s">
        <v>990</v>
      </c>
      <c s="6" t="s">
        <v>991</v>
      </c>
      <c s="36" t="s">
        <v>932</v>
      </c>
      <c s="37">
        <v>27.717</v>
      </c>
      <c s="36">
        <v>0</v>
      </c>
      <c s="36">
        <f>ROUND(G97*H97,6)</f>
      </c>
      <c r="L97" s="38">
        <v>0</v>
      </c>
      <c s="32">
        <f>ROUND(ROUND(L97,2)*ROUND(G97,3),2)</f>
      </c>
      <c s="36" t="s">
        <v>99</v>
      </c>
      <c>
        <f>(M97*21)/100</f>
      </c>
      <c t="s">
        <v>27</v>
      </c>
    </row>
    <row r="98" spans="1:5" ht="25.5">
      <c r="A98" s="35" t="s">
        <v>55</v>
      </c>
      <c r="E98" s="39" t="s">
        <v>991</v>
      </c>
    </row>
    <row r="99" spans="1:5" ht="12.75">
      <c r="A99" s="35" t="s">
        <v>56</v>
      </c>
      <c r="E99" s="40" t="s">
        <v>5</v>
      </c>
    </row>
    <row r="100" spans="1:5" ht="153">
      <c r="A100" t="s">
        <v>57</v>
      </c>
      <c r="E100" s="39" t="s">
        <v>992</v>
      </c>
    </row>
    <row r="101" spans="1:16" ht="25.5">
      <c r="A101" t="s">
        <v>49</v>
      </c>
      <c s="34" t="s">
        <v>118</v>
      </c>
      <c s="34" t="s">
        <v>993</v>
      </c>
      <c s="35" t="s">
        <v>994</v>
      </c>
      <c s="6" t="s">
        <v>995</v>
      </c>
      <c s="36" t="s">
        <v>932</v>
      </c>
      <c s="37">
        <v>64.673</v>
      </c>
      <c s="36">
        <v>0</v>
      </c>
      <c s="36">
        <f>ROUND(G101*H101,6)</f>
      </c>
      <c r="L101" s="38">
        <v>0</v>
      </c>
      <c s="32">
        <f>ROUND(ROUND(L101,2)*ROUND(G101,3),2)</f>
      </c>
      <c s="36" t="s">
        <v>99</v>
      </c>
      <c>
        <f>(M101*21)/100</f>
      </c>
      <c t="s">
        <v>27</v>
      </c>
    </row>
    <row r="102" spans="1:5" ht="25.5">
      <c r="A102" s="35" t="s">
        <v>55</v>
      </c>
      <c r="E102" s="39" t="s">
        <v>995</v>
      </c>
    </row>
    <row r="103" spans="1:5" ht="12.75">
      <c r="A103" s="35" t="s">
        <v>56</v>
      </c>
      <c r="E103" s="40" t="s">
        <v>5</v>
      </c>
    </row>
    <row r="104" spans="1:5" ht="153">
      <c r="A104" t="s">
        <v>57</v>
      </c>
      <c r="E104" s="39" t="s">
        <v>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1290</v>
      </c>
      <c s="41">
        <f>Rekapitulace!C30</f>
      </c>
      <c s="20" t="s">
        <v>0</v>
      </c>
      <c t="s">
        <v>23</v>
      </c>
      <c t="s">
        <v>27</v>
      </c>
    </row>
    <row r="4" spans="1:16" ht="32" customHeight="1">
      <c r="A4" s="24" t="s">
        <v>20</v>
      </c>
      <c s="25" t="s">
        <v>28</v>
      </c>
      <c s="27" t="s">
        <v>1290</v>
      </c>
      <c r="E4" s="26" t="s">
        <v>1291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1336</v>
      </c>
      <c r="E8" s="30" t="s">
        <v>1335</v>
      </c>
      <c r="J8" s="29">
        <f>0+J9+J50+J55+J152+J161</f>
      </c>
      <c s="29">
        <f>0+K9+K50+K55+K152+K161</f>
      </c>
      <c s="29">
        <f>0+L9+L50+L55+L152+L161</f>
      </c>
      <c s="29">
        <f>0+M9+M50+M55+M152+M161</f>
      </c>
    </row>
    <row r="9" spans="1:13" ht="12.75">
      <c r="A9" t="s">
        <v>46</v>
      </c>
      <c r="C9" s="31" t="s">
        <v>103</v>
      </c>
      <c r="E9" s="33" t="s">
        <v>916</v>
      </c>
      <c r="J9" s="32">
        <f>0</f>
      </c>
      <c s="32">
        <f>0</f>
      </c>
      <c s="32">
        <f>0+L10+L14+L18+L22+L26+L30+L34+L38+L42+L46</f>
      </c>
      <c s="32">
        <f>0+M10+M14+M18+M22+M26+M30+M34+M38+M42+M46</f>
      </c>
    </row>
    <row r="10" spans="1:16" ht="25.5">
      <c r="A10" t="s">
        <v>49</v>
      </c>
      <c s="34" t="s">
        <v>103</v>
      </c>
      <c s="34" t="s">
        <v>1337</v>
      </c>
      <c s="35" t="s">
        <v>5</v>
      </c>
      <c s="6" t="s">
        <v>1338</v>
      </c>
      <c s="36" t="s">
        <v>236</v>
      </c>
      <c s="37">
        <v>115.337</v>
      </c>
      <c s="36">
        <v>0</v>
      </c>
      <c s="36">
        <f>ROUND(G10*H10,6)</f>
      </c>
      <c r="L10" s="38">
        <v>0</v>
      </c>
      <c s="32">
        <f>ROUND(ROUND(L10,2)*ROUND(G10,3),2)</f>
      </c>
      <c s="36" t="s">
        <v>919</v>
      </c>
      <c>
        <f>(M10*21)/100</f>
      </c>
      <c t="s">
        <v>27</v>
      </c>
    </row>
    <row r="11" spans="1:5" ht="25.5">
      <c r="A11" s="35" t="s">
        <v>55</v>
      </c>
      <c r="E11" s="39" t="s">
        <v>1338</v>
      </c>
    </row>
    <row r="12" spans="1:5" ht="12.75">
      <c r="A12" s="35" t="s">
        <v>56</v>
      </c>
      <c r="E12" s="40" t="s">
        <v>5</v>
      </c>
    </row>
    <row r="13" spans="1:5" ht="12.75">
      <c r="A13" t="s">
        <v>57</v>
      </c>
      <c r="E13" s="39" t="s">
        <v>1339</v>
      </c>
    </row>
    <row r="14" spans="1:16" ht="25.5">
      <c r="A14" t="s">
        <v>49</v>
      </c>
      <c s="34" t="s">
        <v>27</v>
      </c>
      <c s="34" t="s">
        <v>1340</v>
      </c>
      <c s="35" t="s">
        <v>5</v>
      </c>
      <c s="6" t="s">
        <v>1341</v>
      </c>
      <c s="36" t="s">
        <v>236</v>
      </c>
      <c s="37">
        <v>32.859</v>
      </c>
      <c s="36">
        <v>0</v>
      </c>
      <c s="36">
        <f>ROUND(G14*H14,6)</f>
      </c>
      <c r="L14" s="38">
        <v>0</v>
      </c>
      <c s="32">
        <f>ROUND(ROUND(L14,2)*ROUND(G14,3),2)</f>
      </c>
      <c s="36" t="s">
        <v>919</v>
      </c>
      <c>
        <f>(M14*21)/100</f>
      </c>
      <c t="s">
        <v>27</v>
      </c>
    </row>
    <row r="15" spans="1:5" ht="38.25">
      <c r="A15" s="35" t="s">
        <v>55</v>
      </c>
      <c r="E15" s="39" t="s">
        <v>1342</v>
      </c>
    </row>
    <row r="16" spans="1:5" ht="12.75">
      <c r="A16" s="35" t="s">
        <v>56</v>
      </c>
      <c r="E16" s="40" t="s">
        <v>5</v>
      </c>
    </row>
    <row r="17" spans="1:5" ht="12.75">
      <c r="A17" t="s">
        <v>57</v>
      </c>
      <c r="E17" s="39" t="s">
        <v>5</v>
      </c>
    </row>
    <row r="18" spans="1:16" ht="25.5">
      <c r="A18" t="s">
        <v>49</v>
      </c>
      <c s="34" t="s">
        <v>26</v>
      </c>
      <c s="34" t="s">
        <v>1343</v>
      </c>
      <c s="35" t="s">
        <v>5</v>
      </c>
      <c s="6" t="s">
        <v>1344</v>
      </c>
      <c s="36" t="s">
        <v>423</v>
      </c>
      <c s="37">
        <v>62.587</v>
      </c>
      <c s="36">
        <v>0.000851</v>
      </c>
      <c s="36">
        <f>ROUND(G18*H18,6)</f>
      </c>
      <c r="L18" s="38">
        <v>0</v>
      </c>
      <c s="32">
        <f>ROUND(ROUND(L18,2)*ROUND(G18,3),2)</f>
      </c>
      <c s="36" t="s">
        <v>919</v>
      </c>
      <c>
        <f>(M18*21)/100</f>
      </c>
      <c t="s">
        <v>27</v>
      </c>
    </row>
    <row r="19" spans="1:5" ht="25.5">
      <c r="A19" s="35" t="s">
        <v>55</v>
      </c>
      <c r="E19" s="39" t="s">
        <v>1344</v>
      </c>
    </row>
    <row r="20" spans="1:5" ht="12.75">
      <c r="A20" s="35" t="s">
        <v>56</v>
      </c>
      <c r="E20" s="40" t="s">
        <v>5</v>
      </c>
    </row>
    <row r="21" spans="1:5" ht="12.75">
      <c r="A21" t="s">
        <v>57</v>
      </c>
      <c r="E21" s="39" t="s">
        <v>5</v>
      </c>
    </row>
    <row r="22" spans="1:16" ht="25.5">
      <c r="A22" t="s">
        <v>49</v>
      </c>
      <c s="34" t="s">
        <v>112</v>
      </c>
      <c s="34" t="s">
        <v>1345</v>
      </c>
      <c s="35" t="s">
        <v>5</v>
      </c>
      <c s="6" t="s">
        <v>1346</v>
      </c>
      <c s="36" t="s">
        <v>423</v>
      </c>
      <c s="37">
        <v>62.587</v>
      </c>
      <c s="36">
        <v>0</v>
      </c>
      <c s="36">
        <f>ROUND(G22*H22,6)</f>
      </c>
      <c r="L22" s="38">
        <v>0</v>
      </c>
      <c s="32">
        <f>ROUND(ROUND(L22,2)*ROUND(G22,3),2)</f>
      </c>
      <c s="36" t="s">
        <v>919</v>
      </c>
      <c>
        <f>(M22*21)/100</f>
      </c>
      <c t="s">
        <v>27</v>
      </c>
    </row>
    <row r="23" spans="1:5" ht="25.5">
      <c r="A23" s="35" t="s">
        <v>55</v>
      </c>
      <c r="E23" s="39" t="s">
        <v>1346</v>
      </c>
    </row>
    <row r="24" spans="1:5" ht="12.75">
      <c r="A24" s="35" t="s">
        <v>56</v>
      </c>
      <c r="E24" s="40" t="s">
        <v>5</v>
      </c>
    </row>
    <row r="25" spans="1:5" ht="12.75">
      <c r="A25" t="s">
        <v>57</v>
      </c>
      <c r="E25" s="39" t="s">
        <v>5</v>
      </c>
    </row>
    <row r="26" spans="1:16" ht="25.5">
      <c r="A26" t="s">
        <v>49</v>
      </c>
      <c s="34" t="s">
        <v>115</v>
      </c>
      <c s="34" t="s">
        <v>1034</v>
      </c>
      <c s="35" t="s">
        <v>5</v>
      </c>
      <c s="6" t="s">
        <v>1035</v>
      </c>
      <c s="36" t="s">
        <v>236</v>
      </c>
      <c s="37">
        <v>105.745</v>
      </c>
      <c s="36">
        <v>0</v>
      </c>
      <c s="36">
        <f>ROUND(G26*H26,6)</f>
      </c>
      <c r="L26" s="38">
        <v>0</v>
      </c>
      <c s="32">
        <f>ROUND(ROUND(L26,2)*ROUND(G26,3),2)</f>
      </c>
      <c s="36" t="s">
        <v>919</v>
      </c>
      <c>
        <f>(M26*21)/100</f>
      </c>
      <c t="s">
        <v>27</v>
      </c>
    </row>
    <row r="27" spans="1:5" ht="25.5">
      <c r="A27" s="35" t="s">
        <v>55</v>
      </c>
      <c r="E27" s="39" t="s">
        <v>1035</v>
      </c>
    </row>
    <row r="28" spans="1:5" ht="12.75">
      <c r="A28" s="35" t="s">
        <v>56</v>
      </c>
      <c r="E28" s="40" t="s">
        <v>5</v>
      </c>
    </row>
    <row r="29" spans="1:5" ht="12.75">
      <c r="A29" t="s">
        <v>57</v>
      </c>
      <c r="E29" s="39" t="s">
        <v>5</v>
      </c>
    </row>
    <row r="30" spans="1:16" ht="25.5">
      <c r="A30" t="s">
        <v>49</v>
      </c>
      <c s="34" t="s">
        <v>118</v>
      </c>
      <c s="34" t="s">
        <v>925</v>
      </c>
      <c s="35" t="s">
        <v>5</v>
      </c>
      <c s="6" t="s">
        <v>926</v>
      </c>
      <c s="36" t="s">
        <v>236</v>
      </c>
      <c s="37">
        <v>148.196</v>
      </c>
      <c s="36">
        <v>0</v>
      </c>
      <c s="36">
        <f>ROUND(G30*H30,6)</f>
      </c>
      <c r="L30" s="38">
        <v>0</v>
      </c>
      <c s="32">
        <f>ROUND(ROUND(L30,2)*ROUND(G30,3),2)</f>
      </c>
      <c s="36" t="s">
        <v>919</v>
      </c>
      <c>
        <f>(M30*21)/100</f>
      </c>
      <c t="s">
        <v>27</v>
      </c>
    </row>
    <row r="31" spans="1:5" ht="25.5">
      <c r="A31" s="35" t="s">
        <v>55</v>
      </c>
      <c r="E31" s="39" t="s">
        <v>926</v>
      </c>
    </row>
    <row r="32" spans="1:5" ht="12.75">
      <c r="A32" s="35" t="s">
        <v>56</v>
      </c>
      <c r="E32" s="40" t="s">
        <v>5</v>
      </c>
    </row>
    <row r="33" spans="1:5" ht="12.75">
      <c r="A33" t="s">
        <v>57</v>
      </c>
      <c r="E33" s="39" t="s">
        <v>5</v>
      </c>
    </row>
    <row r="34" spans="1:16" ht="25.5">
      <c r="A34" t="s">
        <v>49</v>
      </c>
      <c s="34" t="s">
        <v>121</v>
      </c>
      <c s="34" t="s">
        <v>1036</v>
      </c>
      <c s="35" t="s">
        <v>5</v>
      </c>
      <c s="6" t="s">
        <v>1037</v>
      </c>
      <c s="36" t="s">
        <v>236</v>
      </c>
      <c s="37">
        <v>105.745</v>
      </c>
      <c s="36">
        <v>0</v>
      </c>
      <c s="36">
        <f>ROUND(G34*H34,6)</f>
      </c>
      <c r="L34" s="38">
        <v>0</v>
      </c>
      <c s="32">
        <f>ROUND(ROUND(L34,2)*ROUND(G34,3),2)</f>
      </c>
      <c s="36" t="s">
        <v>919</v>
      </c>
      <c>
        <f>(M34*21)/100</f>
      </c>
      <c t="s">
        <v>27</v>
      </c>
    </row>
    <row r="35" spans="1:5" ht="25.5">
      <c r="A35" s="35" t="s">
        <v>55</v>
      </c>
      <c r="E35" s="39" t="s">
        <v>1037</v>
      </c>
    </row>
    <row r="36" spans="1:5" ht="12.75">
      <c r="A36" s="35" t="s">
        <v>56</v>
      </c>
      <c r="E36" s="40" t="s">
        <v>5</v>
      </c>
    </row>
    <row r="37" spans="1:5" ht="12.75">
      <c r="A37" t="s">
        <v>57</v>
      </c>
      <c r="E37" s="39" t="s">
        <v>5</v>
      </c>
    </row>
    <row r="38" spans="1:16" ht="25.5">
      <c r="A38" t="s">
        <v>49</v>
      </c>
      <c s="34" t="s">
        <v>125</v>
      </c>
      <c s="34" t="s">
        <v>1347</v>
      </c>
      <c s="35" t="s">
        <v>5</v>
      </c>
      <c s="6" t="s">
        <v>1348</v>
      </c>
      <c s="36" t="s">
        <v>236</v>
      </c>
      <c s="37">
        <v>13.046</v>
      </c>
      <c s="36">
        <v>0</v>
      </c>
      <c s="36">
        <f>ROUND(G38*H38,6)</f>
      </c>
      <c r="L38" s="38">
        <v>0</v>
      </c>
      <c s="32">
        <f>ROUND(ROUND(L38,2)*ROUND(G38,3),2)</f>
      </c>
      <c s="36" t="s">
        <v>919</v>
      </c>
      <c>
        <f>(M38*21)/100</f>
      </c>
      <c t="s">
        <v>27</v>
      </c>
    </row>
    <row r="39" spans="1:5" ht="38.25">
      <c r="A39" s="35" t="s">
        <v>55</v>
      </c>
      <c r="E39" s="39" t="s">
        <v>1349</v>
      </c>
    </row>
    <row r="40" spans="1:5" ht="12.75">
      <c r="A40" s="35" t="s">
        <v>56</v>
      </c>
      <c r="E40" s="40" t="s">
        <v>5</v>
      </c>
    </row>
    <row r="41" spans="1:5" ht="12.75">
      <c r="A41" t="s">
        <v>57</v>
      </c>
      <c r="E41" s="39" t="s">
        <v>5</v>
      </c>
    </row>
    <row r="42" spans="1:16" ht="12.75">
      <c r="A42" t="s">
        <v>49</v>
      </c>
      <c s="34" t="s">
        <v>128</v>
      </c>
      <c s="34" t="s">
        <v>1165</v>
      </c>
      <c s="35" t="s">
        <v>5</v>
      </c>
      <c s="6" t="s">
        <v>1166</v>
      </c>
      <c s="36" t="s">
        <v>932</v>
      </c>
      <c s="37">
        <v>22.178</v>
      </c>
      <c s="36">
        <v>1</v>
      </c>
      <c s="36">
        <f>ROUND(G42*H42,6)</f>
      </c>
      <c r="L42" s="38">
        <v>0</v>
      </c>
      <c s="32">
        <f>ROUND(ROUND(L42,2)*ROUND(G42,3),2)</f>
      </c>
      <c s="36" t="s">
        <v>919</v>
      </c>
      <c>
        <f>(M42*21)/100</f>
      </c>
      <c t="s">
        <v>27</v>
      </c>
    </row>
    <row r="43" spans="1:5" ht="12.75">
      <c r="A43" s="35" t="s">
        <v>55</v>
      </c>
      <c r="E43" s="39" t="s">
        <v>1166</v>
      </c>
    </row>
    <row r="44" spans="1:5" ht="12.75">
      <c r="A44" s="35" t="s">
        <v>56</v>
      </c>
      <c r="E44" s="40" t="s">
        <v>5</v>
      </c>
    </row>
    <row r="45" spans="1:5" ht="12.75">
      <c r="A45" t="s">
        <v>57</v>
      </c>
      <c r="E45" s="39" t="s">
        <v>5</v>
      </c>
    </row>
    <row r="46" spans="1:16" ht="38.25">
      <c r="A46" t="s">
        <v>49</v>
      </c>
      <c s="34" t="s">
        <v>132</v>
      </c>
      <c s="34" t="s">
        <v>1187</v>
      </c>
      <c s="35" t="s">
        <v>5</v>
      </c>
      <c s="6" t="s">
        <v>1188</v>
      </c>
      <c s="36" t="s">
        <v>64</v>
      </c>
      <c s="37">
        <v>30.68</v>
      </c>
      <c s="36">
        <v>0.20449</v>
      </c>
      <c s="36">
        <f>ROUND(G46*H46,6)</f>
      </c>
      <c r="L46" s="38">
        <v>0</v>
      </c>
      <c s="32">
        <f>ROUND(ROUND(L46,2)*ROUND(G46,3),2)</f>
      </c>
      <c s="36" t="s">
        <v>919</v>
      </c>
      <c>
        <f>(M46*21)/100</f>
      </c>
      <c t="s">
        <v>27</v>
      </c>
    </row>
    <row r="47" spans="1:5" ht="38.25">
      <c r="A47" s="35" t="s">
        <v>55</v>
      </c>
      <c r="E47" s="39" t="s">
        <v>1189</v>
      </c>
    </row>
    <row r="48" spans="1:5" ht="12.75">
      <c r="A48" s="35" t="s">
        <v>56</v>
      </c>
      <c r="E48" s="40" t="s">
        <v>5</v>
      </c>
    </row>
    <row r="49" spans="1:5" ht="12.75">
      <c r="A49" t="s">
        <v>57</v>
      </c>
      <c r="E49" s="39" t="s">
        <v>5</v>
      </c>
    </row>
    <row r="50" spans="1:13" ht="12.75">
      <c r="A50" t="s">
        <v>46</v>
      </c>
      <c r="C50" s="31" t="s">
        <v>112</v>
      </c>
      <c r="E50" s="33" t="s">
        <v>1048</v>
      </c>
      <c r="J50" s="32">
        <f>0</f>
      </c>
      <c s="32">
        <f>0</f>
      </c>
      <c s="32">
        <f>0+L51</f>
      </c>
      <c s="32">
        <f>0+M51</f>
      </c>
    </row>
    <row r="51" spans="1:16" ht="25.5">
      <c r="A51" t="s">
        <v>49</v>
      </c>
      <c s="34" t="s">
        <v>136</v>
      </c>
      <c s="34" t="s">
        <v>1049</v>
      </c>
      <c s="35" t="s">
        <v>5</v>
      </c>
      <c s="6" t="s">
        <v>1050</v>
      </c>
      <c s="36" t="s">
        <v>236</v>
      </c>
      <c s="37">
        <v>4.602</v>
      </c>
      <c s="36">
        <v>1.89077</v>
      </c>
      <c s="36">
        <f>ROUND(G51*H51,6)</f>
      </c>
      <c r="L51" s="38">
        <v>0</v>
      </c>
      <c s="32">
        <f>ROUND(ROUND(L51,2)*ROUND(G51,3),2)</f>
      </c>
      <c s="36" t="s">
        <v>919</v>
      </c>
      <c>
        <f>(M51*21)/100</f>
      </c>
      <c t="s">
        <v>27</v>
      </c>
    </row>
    <row r="52" spans="1:5" ht="25.5">
      <c r="A52" s="35" t="s">
        <v>55</v>
      </c>
      <c r="E52" s="39" t="s">
        <v>1050</v>
      </c>
    </row>
    <row r="53" spans="1:5" ht="12.75">
      <c r="A53" s="35" t="s">
        <v>56</v>
      </c>
      <c r="E53" s="40" t="s">
        <v>5</v>
      </c>
    </row>
    <row r="54" spans="1:5" ht="12.75">
      <c r="A54" t="s">
        <v>57</v>
      </c>
      <c r="E54" s="39" t="s">
        <v>5</v>
      </c>
    </row>
    <row r="55" spans="1:13" ht="12.75">
      <c r="A55" t="s">
        <v>46</v>
      </c>
      <c r="C55" s="31" t="s">
        <v>125</v>
      </c>
      <c r="E55" s="33" t="s">
        <v>1082</v>
      </c>
      <c r="J55" s="32">
        <f>0</f>
      </c>
      <c s="32">
        <f>0</f>
      </c>
      <c s="32">
        <f>0+L56+L60+L64+L68+L72+L76+L80+L84+L88+L92+L96+L100+L104+L108+L112+L116+L120+L124+L128+L132+L136+L140+L144+L148</f>
      </c>
      <c s="32">
        <f>0+M56+M60+M64+M68+M72+M76+M80+M84+M88+M92+M96+M100+M104+M108+M112+M116+M120+M124+M128+M132+M136+M140+M144+M148</f>
      </c>
    </row>
    <row r="56" spans="1:16" ht="25.5">
      <c r="A56" t="s">
        <v>49</v>
      </c>
      <c s="34" t="s">
        <v>140</v>
      </c>
      <c s="34" t="s">
        <v>1350</v>
      </c>
      <c s="35" t="s">
        <v>5</v>
      </c>
      <c s="6" t="s">
        <v>1351</v>
      </c>
      <c s="36" t="s">
        <v>64</v>
      </c>
      <c s="37">
        <v>30.68</v>
      </c>
      <c s="36">
        <v>1.3E-05</v>
      </c>
      <c s="36">
        <f>ROUND(G56*H56,6)</f>
      </c>
      <c r="L56" s="38">
        <v>0</v>
      </c>
      <c s="32">
        <f>ROUND(ROUND(L56,2)*ROUND(G56,3),2)</f>
      </c>
      <c s="36" t="s">
        <v>919</v>
      </c>
      <c>
        <f>(M56*21)/100</f>
      </c>
      <c t="s">
        <v>27</v>
      </c>
    </row>
    <row r="57" spans="1:5" ht="25.5">
      <c r="A57" s="35" t="s">
        <v>55</v>
      </c>
      <c r="E57" s="39" t="s">
        <v>1351</v>
      </c>
    </row>
    <row r="58" spans="1:5" ht="12.75">
      <c r="A58" s="35" t="s">
        <v>56</v>
      </c>
      <c r="E58" s="40" t="s">
        <v>5</v>
      </c>
    </row>
    <row r="59" spans="1:5" ht="12.75">
      <c r="A59" t="s">
        <v>57</v>
      </c>
      <c r="E59" s="39" t="s">
        <v>5</v>
      </c>
    </row>
    <row r="60" spans="1:16" ht="12.75">
      <c r="A60" t="s">
        <v>49</v>
      </c>
      <c s="34" t="s">
        <v>144</v>
      </c>
      <c s="34" t="s">
        <v>1352</v>
      </c>
      <c s="35" t="s">
        <v>5</v>
      </c>
      <c s="6" t="s">
        <v>1353</v>
      </c>
      <c s="36" t="s">
        <v>64</v>
      </c>
      <c s="37">
        <v>31.14</v>
      </c>
      <c s="36">
        <v>0.0051</v>
      </c>
      <c s="36">
        <f>ROUND(G60*H60,6)</f>
      </c>
      <c r="L60" s="38">
        <v>0</v>
      </c>
      <c s="32">
        <f>ROUND(ROUND(L60,2)*ROUND(G60,3),2)</f>
      </c>
      <c s="36" t="s">
        <v>919</v>
      </c>
      <c>
        <f>(M60*21)/100</f>
      </c>
      <c t="s">
        <v>27</v>
      </c>
    </row>
    <row r="61" spans="1:5" ht="12.75">
      <c r="A61" s="35" t="s">
        <v>55</v>
      </c>
      <c r="E61" s="39" t="s">
        <v>1353</v>
      </c>
    </row>
    <row r="62" spans="1:5" ht="12.75">
      <c r="A62" s="35" t="s">
        <v>56</v>
      </c>
      <c r="E62" s="40" t="s">
        <v>5</v>
      </c>
    </row>
    <row r="63" spans="1:5" ht="12.75">
      <c r="A63" t="s">
        <v>57</v>
      </c>
      <c r="E63" s="39" t="s">
        <v>5</v>
      </c>
    </row>
    <row r="64" spans="1:16" ht="25.5">
      <c r="A64" t="s">
        <v>49</v>
      </c>
      <c s="34" t="s">
        <v>148</v>
      </c>
      <c s="34" t="s">
        <v>1354</v>
      </c>
      <c s="35" t="s">
        <v>5</v>
      </c>
      <c s="6" t="s">
        <v>1355</v>
      </c>
      <c s="36" t="s">
        <v>53</v>
      </c>
      <c s="37">
        <v>5</v>
      </c>
      <c s="36">
        <v>6E-06</v>
      </c>
      <c s="36">
        <f>ROUND(G64*H64,6)</f>
      </c>
      <c r="L64" s="38">
        <v>0</v>
      </c>
      <c s="32">
        <f>ROUND(ROUND(L64,2)*ROUND(G64,3),2)</f>
      </c>
      <c s="36" t="s">
        <v>919</v>
      </c>
      <c>
        <f>(M64*21)/100</f>
      </c>
      <c t="s">
        <v>27</v>
      </c>
    </row>
    <row r="65" spans="1:5" ht="25.5">
      <c r="A65" s="35" t="s">
        <v>55</v>
      </c>
      <c r="E65" s="39" t="s">
        <v>1355</v>
      </c>
    </row>
    <row r="66" spans="1:5" ht="12.75">
      <c r="A66" s="35" t="s">
        <v>56</v>
      </c>
      <c r="E66" s="40" t="s">
        <v>5</v>
      </c>
    </row>
    <row r="67" spans="1:5" ht="12.75">
      <c r="A67" t="s">
        <v>57</v>
      </c>
      <c r="E67" s="39" t="s">
        <v>5</v>
      </c>
    </row>
    <row r="68" spans="1:16" ht="12.75">
      <c r="A68" t="s">
        <v>49</v>
      </c>
      <c s="34" t="s">
        <v>152</v>
      </c>
      <c s="34" t="s">
        <v>1356</v>
      </c>
      <c s="35" t="s">
        <v>5</v>
      </c>
      <c s="6" t="s">
        <v>1357</v>
      </c>
      <c s="36" t="s">
        <v>53</v>
      </c>
      <c s="37">
        <v>5</v>
      </c>
      <c s="36">
        <v>0.0008</v>
      </c>
      <c s="36">
        <f>ROUND(G68*H68,6)</f>
      </c>
      <c r="L68" s="38">
        <v>0</v>
      </c>
      <c s="32">
        <f>ROUND(ROUND(L68,2)*ROUND(G68,3),2)</f>
      </c>
      <c s="36" t="s">
        <v>919</v>
      </c>
      <c>
        <f>(M68*21)/100</f>
      </c>
      <c t="s">
        <v>27</v>
      </c>
    </row>
    <row r="69" spans="1:5" ht="12.75">
      <c r="A69" s="35" t="s">
        <v>55</v>
      </c>
      <c r="E69" s="39" t="s">
        <v>1357</v>
      </c>
    </row>
    <row r="70" spans="1:5" ht="12.75">
      <c r="A70" s="35" t="s">
        <v>56</v>
      </c>
      <c r="E70" s="40" t="s">
        <v>5</v>
      </c>
    </row>
    <row r="71" spans="1:5" ht="12.75">
      <c r="A71" t="s">
        <v>57</v>
      </c>
      <c r="E71" s="39" t="s">
        <v>5</v>
      </c>
    </row>
    <row r="72" spans="1:16" ht="12.75">
      <c r="A72" t="s">
        <v>49</v>
      </c>
      <c s="34" t="s">
        <v>156</v>
      </c>
      <c s="34" t="s">
        <v>1358</v>
      </c>
      <c s="35" t="s">
        <v>5</v>
      </c>
      <c s="6" t="s">
        <v>1359</v>
      </c>
      <c s="36" t="s">
        <v>277</v>
      </c>
      <c s="37">
        <v>3</v>
      </c>
      <c s="36">
        <v>0.000178</v>
      </c>
      <c s="36">
        <f>ROUND(G72*H72,6)</f>
      </c>
      <c r="L72" s="38">
        <v>0</v>
      </c>
      <c s="32">
        <f>ROUND(ROUND(L72,2)*ROUND(G72,3),2)</f>
      </c>
      <c s="36" t="s">
        <v>919</v>
      </c>
      <c>
        <f>(M72*21)/100</f>
      </c>
      <c t="s">
        <v>27</v>
      </c>
    </row>
    <row r="73" spans="1:5" ht="12.75">
      <c r="A73" s="35" t="s">
        <v>55</v>
      </c>
      <c r="E73" s="39" t="s">
        <v>1359</v>
      </c>
    </row>
    <row r="74" spans="1:5" ht="12.75">
      <c r="A74" s="35" t="s">
        <v>56</v>
      </c>
      <c r="E74" s="40" t="s">
        <v>5</v>
      </c>
    </row>
    <row r="75" spans="1:5" ht="12.75">
      <c r="A75" t="s">
        <v>57</v>
      </c>
      <c r="E75" s="39" t="s">
        <v>5</v>
      </c>
    </row>
    <row r="76" spans="1:16" ht="25.5">
      <c r="A76" t="s">
        <v>49</v>
      </c>
      <c s="34" t="s">
        <v>160</v>
      </c>
      <c s="34" t="s">
        <v>1360</v>
      </c>
      <c s="35" t="s">
        <v>5</v>
      </c>
      <c s="6" t="s">
        <v>1361</v>
      </c>
      <c s="36" t="s">
        <v>53</v>
      </c>
      <c s="37">
        <v>1</v>
      </c>
      <c s="36">
        <v>2.28313</v>
      </c>
      <c s="36">
        <f>ROUND(G76*H76,6)</f>
      </c>
      <c r="L76" s="38">
        <v>0</v>
      </c>
      <c s="32">
        <f>ROUND(ROUND(L76,2)*ROUND(G76,3),2)</f>
      </c>
      <c s="36" t="s">
        <v>99</v>
      </c>
      <c>
        <f>(M76*21)/100</f>
      </c>
      <c t="s">
        <v>27</v>
      </c>
    </row>
    <row r="77" spans="1:5" ht="25.5">
      <c r="A77" s="35" t="s">
        <v>55</v>
      </c>
      <c r="E77" s="39" t="s">
        <v>1361</v>
      </c>
    </row>
    <row r="78" spans="1:5" ht="12.75">
      <c r="A78" s="35" t="s">
        <v>56</v>
      </c>
      <c r="E78" s="40" t="s">
        <v>5</v>
      </c>
    </row>
    <row r="79" spans="1:5" ht="12.75">
      <c r="A79" t="s">
        <v>57</v>
      </c>
      <c r="E79" s="39" t="s">
        <v>5</v>
      </c>
    </row>
    <row r="80" spans="1:16" ht="12.75">
      <c r="A80" t="s">
        <v>49</v>
      </c>
      <c s="34" t="s">
        <v>164</v>
      </c>
      <c s="34" t="s">
        <v>1362</v>
      </c>
      <c s="35" t="s">
        <v>5</v>
      </c>
      <c s="6" t="s">
        <v>1363</v>
      </c>
      <c s="36" t="s">
        <v>53</v>
      </c>
      <c s="37">
        <v>1</v>
      </c>
      <c s="36">
        <v>0.201</v>
      </c>
      <c s="36">
        <f>ROUND(G80*H80,6)</f>
      </c>
      <c r="L80" s="38">
        <v>0</v>
      </c>
      <c s="32">
        <f>ROUND(ROUND(L80,2)*ROUND(G80,3),2)</f>
      </c>
      <c s="36" t="s">
        <v>99</v>
      </c>
      <c>
        <f>(M80*21)/100</f>
      </c>
      <c t="s">
        <v>27</v>
      </c>
    </row>
    <row r="81" spans="1:5" ht="12.75">
      <c r="A81" s="35" t="s">
        <v>55</v>
      </c>
      <c r="E81" s="39" t="s">
        <v>1363</v>
      </c>
    </row>
    <row r="82" spans="1:5" ht="12.75">
      <c r="A82" s="35" t="s">
        <v>56</v>
      </c>
      <c r="E82" s="40" t="s">
        <v>5</v>
      </c>
    </row>
    <row r="83" spans="1:5" ht="12.75">
      <c r="A83" t="s">
        <v>57</v>
      </c>
      <c r="E83" s="39" t="s">
        <v>5</v>
      </c>
    </row>
    <row r="84" spans="1:16" ht="25.5">
      <c r="A84" t="s">
        <v>49</v>
      </c>
      <c s="34" t="s">
        <v>168</v>
      </c>
      <c s="34" t="s">
        <v>1364</v>
      </c>
      <c s="35" t="s">
        <v>5</v>
      </c>
      <c s="6" t="s">
        <v>1365</v>
      </c>
      <c s="36" t="s">
        <v>236</v>
      </c>
      <c s="37">
        <v>1.875</v>
      </c>
      <c s="36">
        <v>2.50187</v>
      </c>
      <c s="36">
        <f>ROUND(G84*H84,6)</f>
      </c>
      <c r="L84" s="38">
        <v>0</v>
      </c>
      <c s="32">
        <f>ROUND(ROUND(L84,2)*ROUND(G84,3),2)</f>
      </c>
      <c s="36" t="s">
        <v>919</v>
      </c>
      <c>
        <f>(M84*21)/100</f>
      </c>
      <c t="s">
        <v>27</v>
      </c>
    </row>
    <row r="85" spans="1:5" ht="25.5">
      <c r="A85" s="35" t="s">
        <v>55</v>
      </c>
      <c r="E85" s="39" t="s">
        <v>1365</v>
      </c>
    </row>
    <row r="86" spans="1:5" ht="12.75">
      <c r="A86" s="35" t="s">
        <v>56</v>
      </c>
      <c r="E86" s="40" t="s">
        <v>5</v>
      </c>
    </row>
    <row r="87" spans="1:5" ht="12.75">
      <c r="A87" t="s">
        <v>57</v>
      </c>
      <c r="E87" s="39" t="s">
        <v>5</v>
      </c>
    </row>
    <row r="88" spans="1:16" ht="25.5">
      <c r="A88" t="s">
        <v>49</v>
      </c>
      <c s="34" t="s">
        <v>172</v>
      </c>
      <c s="34" t="s">
        <v>1366</v>
      </c>
      <c s="35" t="s">
        <v>5</v>
      </c>
      <c s="6" t="s">
        <v>1367</v>
      </c>
      <c s="36" t="s">
        <v>236</v>
      </c>
      <c s="37">
        <v>1.605</v>
      </c>
      <c s="36">
        <v>2.50187</v>
      </c>
      <c s="36">
        <f>ROUND(G88*H88,6)</f>
      </c>
      <c r="L88" s="38">
        <v>0</v>
      </c>
      <c s="32">
        <f>ROUND(ROUND(L88,2)*ROUND(G88,3),2)</f>
      </c>
      <c s="36" t="s">
        <v>919</v>
      </c>
      <c>
        <f>(M88*21)/100</f>
      </c>
      <c t="s">
        <v>27</v>
      </c>
    </row>
    <row r="89" spans="1:5" ht="25.5">
      <c r="A89" s="35" t="s">
        <v>55</v>
      </c>
      <c r="E89" s="39" t="s">
        <v>1367</v>
      </c>
    </row>
    <row r="90" spans="1:5" ht="12.75">
      <c r="A90" s="35" t="s">
        <v>56</v>
      </c>
      <c r="E90" s="40" t="s">
        <v>5</v>
      </c>
    </row>
    <row r="91" spans="1:5" ht="12.75">
      <c r="A91" t="s">
        <v>57</v>
      </c>
      <c r="E91" s="39" t="s">
        <v>5</v>
      </c>
    </row>
    <row r="92" spans="1:16" ht="25.5">
      <c r="A92" t="s">
        <v>49</v>
      </c>
      <c s="34" t="s">
        <v>176</v>
      </c>
      <c s="34" t="s">
        <v>1368</v>
      </c>
      <c s="35" t="s">
        <v>5</v>
      </c>
      <c s="6" t="s">
        <v>1369</v>
      </c>
      <c s="36" t="s">
        <v>53</v>
      </c>
      <c s="37">
        <v>1</v>
      </c>
      <c s="36">
        <v>2.4</v>
      </c>
      <c s="36">
        <f>ROUND(G92*H92,6)</f>
      </c>
      <c r="L92" s="38">
        <v>0</v>
      </c>
      <c s="32">
        <f>ROUND(ROUND(L92,2)*ROUND(G92,3),2)</f>
      </c>
      <c s="36" t="s">
        <v>99</v>
      </c>
      <c>
        <f>(M92*21)/100</f>
      </c>
      <c t="s">
        <v>27</v>
      </c>
    </row>
    <row r="93" spans="1:5" ht="25.5">
      <c r="A93" s="35" t="s">
        <v>55</v>
      </c>
      <c r="E93" s="39" t="s">
        <v>1369</v>
      </c>
    </row>
    <row r="94" spans="1:5" ht="12.75">
      <c r="A94" s="35" t="s">
        <v>56</v>
      </c>
      <c r="E94" s="40" t="s">
        <v>5</v>
      </c>
    </row>
    <row r="95" spans="1:5" ht="51">
      <c r="A95" t="s">
        <v>57</v>
      </c>
      <c r="E95" s="39" t="s">
        <v>1370</v>
      </c>
    </row>
    <row r="96" spans="1:16" ht="25.5">
      <c r="A96" t="s">
        <v>49</v>
      </c>
      <c s="34" t="s">
        <v>180</v>
      </c>
      <c s="34" t="s">
        <v>1371</v>
      </c>
      <c s="35" t="s">
        <v>5</v>
      </c>
      <c s="6" t="s">
        <v>1372</v>
      </c>
      <c s="36" t="s">
        <v>53</v>
      </c>
      <c s="37">
        <v>1</v>
      </c>
      <c s="36">
        <v>3.24545</v>
      </c>
      <c s="36">
        <f>ROUND(G96*H96,6)</f>
      </c>
      <c r="L96" s="38">
        <v>0</v>
      </c>
      <c s="32">
        <f>ROUND(ROUND(L96,2)*ROUND(G96,3),2)</f>
      </c>
      <c s="36" t="s">
        <v>99</v>
      </c>
      <c>
        <f>(M96*21)/100</f>
      </c>
      <c t="s">
        <v>27</v>
      </c>
    </row>
    <row r="97" spans="1:5" ht="25.5">
      <c r="A97" s="35" t="s">
        <v>55</v>
      </c>
      <c r="E97" s="39" t="s">
        <v>1372</v>
      </c>
    </row>
    <row r="98" spans="1:5" ht="12.75">
      <c r="A98" s="35" t="s">
        <v>56</v>
      </c>
      <c r="E98" s="40" t="s">
        <v>5</v>
      </c>
    </row>
    <row r="99" spans="1:5" ht="51">
      <c r="A99" t="s">
        <v>57</v>
      </c>
      <c r="E99" s="39" t="s">
        <v>1373</v>
      </c>
    </row>
    <row r="100" spans="1:16" ht="12.75">
      <c r="A100" t="s">
        <v>49</v>
      </c>
      <c s="34" t="s">
        <v>184</v>
      </c>
      <c s="34" t="s">
        <v>1374</v>
      </c>
      <c s="35" t="s">
        <v>5</v>
      </c>
      <c s="6" t="s">
        <v>1375</v>
      </c>
      <c s="36" t="s">
        <v>53</v>
      </c>
      <c s="37">
        <v>6</v>
      </c>
      <c s="36">
        <v>0.010186</v>
      </c>
      <c s="36">
        <f>ROUND(G100*H100,6)</f>
      </c>
      <c r="L100" s="38">
        <v>0</v>
      </c>
      <c s="32">
        <f>ROUND(ROUND(L100,2)*ROUND(G100,3),2)</f>
      </c>
      <c s="36" t="s">
        <v>919</v>
      </c>
      <c>
        <f>(M100*21)/100</f>
      </c>
      <c t="s">
        <v>27</v>
      </c>
    </row>
    <row r="101" spans="1:5" ht="12.75">
      <c r="A101" s="35" t="s">
        <v>55</v>
      </c>
      <c r="E101" s="39" t="s">
        <v>1375</v>
      </c>
    </row>
    <row r="102" spans="1:5" ht="12.75">
      <c r="A102" s="35" t="s">
        <v>56</v>
      </c>
      <c r="E102" s="40" t="s">
        <v>5</v>
      </c>
    </row>
    <row r="103" spans="1:5" ht="25.5">
      <c r="A103" t="s">
        <v>57</v>
      </c>
      <c r="E103" s="39" t="s">
        <v>1376</v>
      </c>
    </row>
    <row r="104" spans="1:16" ht="12.75">
      <c r="A104" t="s">
        <v>49</v>
      </c>
      <c s="34" t="s">
        <v>188</v>
      </c>
      <c s="34" t="s">
        <v>1377</v>
      </c>
      <c s="35" t="s">
        <v>5</v>
      </c>
      <c s="6" t="s">
        <v>1378</v>
      </c>
      <c s="36" t="s">
        <v>53</v>
      </c>
      <c s="37">
        <v>3</v>
      </c>
      <c s="36">
        <v>0.181</v>
      </c>
      <c s="36">
        <f>ROUND(G104*H104,6)</f>
      </c>
      <c r="L104" s="38">
        <v>0</v>
      </c>
      <c s="32">
        <f>ROUND(ROUND(L104,2)*ROUND(G104,3),2)</f>
      </c>
      <c s="36" t="s">
        <v>919</v>
      </c>
      <c>
        <f>(M104*21)/100</f>
      </c>
      <c t="s">
        <v>27</v>
      </c>
    </row>
    <row r="105" spans="1:5" ht="12.75">
      <c r="A105" s="35" t="s">
        <v>55</v>
      </c>
      <c r="E105" s="39" t="s">
        <v>1378</v>
      </c>
    </row>
    <row r="106" spans="1:5" ht="12.75">
      <c r="A106" s="35" t="s">
        <v>56</v>
      </c>
      <c r="E106" s="40" t="s">
        <v>5</v>
      </c>
    </row>
    <row r="107" spans="1:5" ht="12.75">
      <c r="A107" t="s">
        <v>57</v>
      </c>
      <c r="E107" s="39" t="s">
        <v>5</v>
      </c>
    </row>
    <row r="108" spans="1:16" ht="12.75">
      <c r="A108" t="s">
        <v>49</v>
      </c>
      <c s="34" t="s">
        <v>192</v>
      </c>
      <c s="34" t="s">
        <v>1379</v>
      </c>
      <c s="35" t="s">
        <v>5</v>
      </c>
      <c s="6" t="s">
        <v>1380</v>
      </c>
      <c s="36" t="s">
        <v>53</v>
      </c>
      <c s="37">
        <v>3</v>
      </c>
      <c s="36">
        <v>0.021</v>
      </c>
      <c s="36">
        <f>ROUND(G108*H108,6)</f>
      </c>
      <c r="L108" s="38">
        <v>0</v>
      </c>
      <c s="32">
        <f>ROUND(ROUND(L108,2)*ROUND(G108,3),2)</f>
      </c>
      <c s="36" t="s">
        <v>919</v>
      </c>
      <c>
        <f>(M108*21)/100</f>
      </c>
      <c t="s">
        <v>27</v>
      </c>
    </row>
    <row r="109" spans="1:5" ht="12.75">
      <c r="A109" s="35" t="s">
        <v>55</v>
      </c>
      <c r="E109" s="39" t="s">
        <v>1380</v>
      </c>
    </row>
    <row r="110" spans="1:5" ht="12.75">
      <c r="A110" s="35" t="s">
        <v>56</v>
      </c>
      <c r="E110" s="40" t="s">
        <v>5</v>
      </c>
    </row>
    <row r="111" spans="1:5" ht="12.75">
      <c r="A111" t="s">
        <v>57</v>
      </c>
      <c r="E111" s="39" t="s">
        <v>5</v>
      </c>
    </row>
    <row r="112" spans="1:16" ht="12.75">
      <c r="A112" t="s">
        <v>49</v>
      </c>
      <c s="34" t="s">
        <v>196</v>
      </c>
      <c s="34" t="s">
        <v>1381</v>
      </c>
      <c s="35" t="s">
        <v>5</v>
      </c>
      <c s="6" t="s">
        <v>1382</v>
      </c>
      <c s="36" t="s">
        <v>53</v>
      </c>
      <c s="37">
        <v>3</v>
      </c>
      <c s="36">
        <v>0.01248</v>
      </c>
      <c s="36">
        <f>ROUND(G112*H112,6)</f>
      </c>
      <c r="L112" s="38">
        <v>0</v>
      </c>
      <c s="32">
        <f>ROUND(ROUND(L112,2)*ROUND(G112,3),2)</f>
      </c>
      <c s="36" t="s">
        <v>919</v>
      </c>
      <c>
        <f>(M112*21)/100</f>
      </c>
      <c t="s">
        <v>27</v>
      </c>
    </row>
    <row r="113" spans="1:5" ht="12.75">
      <c r="A113" s="35" t="s">
        <v>55</v>
      </c>
      <c r="E113" s="39" t="s">
        <v>1382</v>
      </c>
    </row>
    <row r="114" spans="1:5" ht="12.75">
      <c r="A114" s="35" t="s">
        <v>56</v>
      </c>
      <c r="E114" s="40" t="s">
        <v>5</v>
      </c>
    </row>
    <row r="115" spans="1:5" ht="12.75">
      <c r="A115" t="s">
        <v>57</v>
      </c>
      <c r="E115" s="39" t="s">
        <v>5</v>
      </c>
    </row>
    <row r="116" spans="1:16" ht="12.75">
      <c r="A116" t="s">
        <v>49</v>
      </c>
      <c s="34" t="s">
        <v>200</v>
      </c>
      <c s="34" t="s">
        <v>1383</v>
      </c>
      <c s="35" t="s">
        <v>5</v>
      </c>
      <c s="6" t="s">
        <v>1384</v>
      </c>
      <c s="36" t="s">
        <v>53</v>
      </c>
      <c s="37">
        <v>3</v>
      </c>
      <c s="36">
        <v>0.396</v>
      </c>
      <c s="36">
        <f>ROUND(G116*H116,6)</f>
      </c>
      <c r="L116" s="38">
        <v>0</v>
      </c>
      <c s="32">
        <f>ROUND(ROUND(L116,2)*ROUND(G116,3),2)</f>
      </c>
      <c s="36" t="s">
        <v>919</v>
      </c>
      <c>
        <f>(M116*21)/100</f>
      </c>
      <c t="s">
        <v>27</v>
      </c>
    </row>
    <row r="117" spans="1:5" ht="12.75">
      <c r="A117" s="35" t="s">
        <v>55</v>
      </c>
      <c r="E117" s="39" t="s">
        <v>1384</v>
      </c>
    </row>
    <row r="118" spans="1:5" ht="12.75">
      <c r="A118" s="35" t="s">
        <v>56</v>
      </c>
      <c r="E118" s="40" t="s">
        <v>5</v>
      </c>
    </row>
    <row r="119" spans="1:5" ht="12.75">
      <c r="A119" t="s">
        <v>57</v>
      </c>
      <c r="E119" s="39" t="s">
        <v>5</v>
      </c>
    </row>
    <row r="120" spans="1:16" ht="12.75">
      <c r="A120" t="s">
        <v>49</v>
      </c>
      <c s="34" t="s">
        <v>204</v>
      </c>
      <c s="34" t="s">
        <v>1385</v>
      </c>
      <c s="35" t="s">
        <v>5</v>
      </c>
      <c s="6" t="s">
        <v>1386</v>
      </c>
      <c s="36" t="s">
        <v>423</v>
      </c>
      <c s="37">
        <v>4.5</v>
      </c>
      <c s="36">
        <v>0.00396</v>
      </c>
      <c s="36">
        <f>ROUND(G120*H120,6)</f>
      </c>
      <c r="L120" s="38">
        <v>0</v>
      </c>
      <c s="32">
        <f>ROUND(ROUND(L120,2)*ROUND(G120,3),2)</f>
      </c>
      <c s="36" t="s">
        <v>919</v>
      </c>
      <c>
        <f>(M120*21)/100</f>
      </c>
      <c t="s">
        <v>27</v>
      </c>
    </row>
    <row r="121" spans="1:5" ht="12.75">
      <c r="A121" s="35" t="s">
        <v>55</v>
      </c>
      <c r="E121" s="39" t="s">
        <v>1386</v>
      </c>
    </row>
    <row r="122" spans="1:5" ht="12.75">
      <c r="A122" s="35" t="s">
        <v>56</v>
      </c>
      <c r="E122" s="40" t="s">
        <v>5</v>
      </c>
    </row>
    <row r="123" spans="1:5" ht="12.75">
      <c r="A123" t="s">
        <v>57</v>
      </c>
      <c r="E123" s="39" t="s">
        <v>5</v>
      </c>
    </row>
    <row r="124" spans="1:16" ht="12.75">
      <c r="A124" t="s">
        <v>49</v>
      </c>
      <c s="34" t="s">
        <v>208</v>
      </c>
      <c s="34" t="s">
        <v>1387</v>
      </c>
      <c s="35" t="s">
        <v>5</v>
      </c>
      <c s="6" t="s">
        <v>1388</v>
      </c>
      <c s="36" t="s">
        <v>932</v>
      </c>
      <c s="37">
        <v>1.141</v>
      </c>
      <c s="36">
        <v>1.042323</v>
      </c>
      <c s="36">
        <f>ROUND(G124*H124,6)</f>
      </c>
      <c r="L124" s="38">
        <v>0</v>
      </c>
      <c s="32">
        <f>ROUND(ROUND(L124,2)*ROUND(G124,3),2)</f>
      </c>
      <c s="36" t="s">
        <v>919</v>
      </c>
      <c>
        <f>(M124*21)/100</f>
      </c>
      <c t="s">
        <v>27</v>
      </c>
    </row>
    <row r="125" spans="1:5" ht="12.75">
      <c r="A125" s="35" t="s">
        <v>55</v>
      </c>
      <c r="E125" s="39" t="s">
        <v>1388</v>
      </c>
    </row>
    <row r="126" spans="1:5" ht="12.75">
      <c r="A126" s="35" t="s">
        <v>56</v>
      </c>
      <c r="E126" s="40" t="s">
        <v>5</v>
      </c>
    </row>
    <row r="127" spans="1:5" ht="12.75">
      <c r="A127" t="s">
        <v>57</v>
      </c>
      <c r="E127" s="39" t="s">
        <v>5</v>
      </c>
    </row>
    <row r="128" spans="1:16" ht="12.75">
      <c r="A128" t="s">
        <v>49</v>
      </c>
      <c s="34" t="s">
        <v>212</v>
      </c>
      <c s="34" t="s">
        <v>1389</v>
      </c>
      <c s="35" t="s">
        <v>5</v>
      </c>
      <c s="6" t="s">
        <v>1390</v>
      </c>
      <c s="36" t="s">
        <v>932</v>
      </c>
      <c s="37">
        <v>0.073</v>
      </c>
      <c s="36">
        <v>0.997348</v>
      </c>
      <c s="36">
        <f>ROUND(G128*H128,6)</f>
      </c>
      <c r="L128" s="38">
        <v>0</v>
      </c>
      <c s="32">
        <f>ROUND(ROUND(L128,2)*ROUND(G128,3),2)</f>
      </c>
      <c s="36" t="s">
        <v>919</v>
      </c>
      <c>
        <f>(M128*21)/100</f>
      </c>
      <c t="s">
        <v>27</v>
      </c>
    </row>
    <row r="129" spans="1:5" ht="12.75">
      <c r="A129" s="35" t="s">
        <v>55</v>
      </c>
      <c r="E129" s="39" t="s">
        <v>1390</v>
      </c>
    </row>
    <row r="130" spans="1:5" ht="12.75">
      <c r="A130" s="35" t="s">
        <v>56</v>
      </c>
      <c r="E130" s="40" t="s">
        <v>5</v>
      </c>
    </row>
    <row r="131" spans="1:5" ht="12.75">
      <c r="A131" t="s">
        <v>57</v>
      </c>
      <c r="E131" s="39" t="s">
        <v>5</v>
      </c>
    </row>
    <row r="132" spans="1:16" ht="12.75">
      <c r="A132" t="s">
        <v>49</v>
      </c>
      <c s="34" t="s">
        <v>214</v>
      </c>
      <c s="34" t="s">
        <v>1391</v>
      </c>
      <c s="35" t="s">
        <v>5</v>
      </c>
      <c s="6" t="s">
        <v>1392</v>
      </c>
      <c s="36" t="s">
        <v>53</v>
      </c>
      <c s="37">
        <v>5</v>
      </c>
      <c s="36">
        <v>0.217338</v>
      </c>
      <c s="36">
        <f>ROUND(G132*H132,6)</f>
      </c>
      <c r="L132" s="38">
        <v>0</v>
      </c>
      <c s="32">
        <f>ROUND(ROUND(L132,2)*ROUND(G132,3),2)</f>
      </c>
      <c s="36" t="s">
        <v>919</v>
      </c>
      <c>
        <f>(M132*21)/100</f>
      </c>
      <c t="s">
        <v>27</v>
      </c>
    </row>
    <row r="133" spans="1:5" ht="12.75">
      <c r="A133" s="35" t="s">
        <v>55</v>
      </c>
      <c r="E133" s="39" t="s">
        <v>1392</v>
      </c>
    </row>
    <row r="134" spans="1:5" ht="12.75">
      <c r="A134" s="35" t="s">
        <v>56</v>
      </c>
      <c r="E134" s="40" t="s">
        <v>5</v>
      </c>
    </row>
    <row r="135" spans="1:5" ht="12.75">
      <c r="A135" t="s">
        <v>57</v>
      </c>
      <c r="E135" s="39" t="s">
        <v>5</v>
      </c>
    </row>
    <row r="136" spans="1:16" ht="12.75">
      <c r="A136" t="s">
        <v>49</v>
      </c>
      <c s="34" t="s">
        <v>218</v>
      </c>
      <c s="34" t="s">
        <v>1393</v>
      </c>
      <c s="35" t="s">
        <v>5</v>
      </c>
      <c s="6" t="s">
        <v>1394</v>
      </c>
      <c s="36" t="s">
        <v>53</v>
      </c>
      <c s="37">
        <v>5</v>
      </c>
      <c s="36">
        <v>0.196</v>
      </c>
      <c s="36">
        <f>ROUND(G136*H136,6)</f>
      </c>
      <c r="L136" s="38">
        <v>0</v>
      </c>
      <c s="32">
        <f>ROUND(ROUND(L136,2)*ROUND(G136,3),2)</f>
      </c>
      <c s="36" t="s">
        <v>919</v>
      </c>
      <c>
        <f>(M136*21)/100</f>
      </c>
      <c t="s">
        <v>27</v>
      </c>
    </row>
    <row r="137" spans="1:5" ht="12.75">
      <c r="A137" s="35" t="s">
        <v>55</v>
      </c>
      <c r="E137" s="39" t="s">
        <v>1394</v>
      </c>
    </row>
    <row r="138" spans="1:5" ht="12.75">
      <c r="A138" s="35" t="s">
        <v>56</v>
      </c>
      <c r="E138" s="40" t="s">
        <v>5</v>
      </c>
    </row>
    <row r="139" spans="1:5" ht="12.75">
      <c r="A139" t="s">
        <v>57</v>
      </c>
      <c r="E139" s="39" t="s">
        <v>5</v>
      </c>
    </row>
    <row r="140" spans="1:16" ht="25.5">
      <c r="A140" t="s">
        <v>49</v>
      </c>
      <c s="34" t="s">
        <v>220</v>
      </c>
      <c s="34" t="s">
        <v>1395</v>
      </c>
      <c s="35" t="s">
        <v>5</v>
      </c>
      <c s="6" t="s">
        <v>1396</v>
      </c>
      <c s="36" t="s">
        <v>236</v>
      </c>
      <c s="37">
        <v>6</v>
      </c>
      <c s="36">
        <v>2.50187</v>
      </c>
      <c s="36">
        <f>ROUND(G140*H140,6)</f>
      </c>
      <c r="L140" s="38">
        <v>0</v>
      </c>
      <c s="32">
        <f>ROUND(ROUND(L140,2)*ROUND(G140,3),2)</f>
      </c>
      <c s="36" t="s">
        <v>919</v>
      </c>
      <c>
        <f>(M140*21)/100</f>
      </c>
      <c t="s">
        <v>27</v>
      </c>
    </row>
    <row r="141" spans="1:5" ht="25.5">
      <c r="A141" s="35" t="s">
        <v>55</v>
      </c>
      <c r="E141" s="39" t="s">
        <v>1396</v>
      </c>
    </row>
    <row r="142" spans="1:5" ht="12.75">
      <c r="A142" s="35" t="s">
        <v>56</v>
      </c>
      <c r="E142" s="40" t="s">
        <v>5</v>
      </c>
    </row>
    <row r="143" spans="1:5" ht="12.75">
      <c r="A143" t="s">
        <v>57</v>
      </c>
      <c r="E143" s="39" t="s">
        <v>5</v>
      </c>
    </row>
    <row r="144" spans="1:16" ht="12.75">
      <c r="A144" t="s">
        <v>49</v>
      </c>
      <c s="34" t="s">
        <v>222</v>
      </c>
      <c s="34" t="s">
        <v>1397</v>
      </c>
      <c s="35" t="s">
        <v>5</v>
      </c>
      <c s="6" t="s">
        <v>1398</v>
      </c>
      <c s="36" t="s">
        <v>423</v>
      </c>
      <c s="37">
        <v>26</v>
      </c>
      <c s="36">
        <v>0.004018</v>
      </c>
      <c s="36">
        <f>ROUND(G144*H144,6)</f>
      </c>
      <c r="L144" s="38">
        <v>0</v>
      </c>
      <c s="32">
        <f>ROUND(ROUND(L144,2)*ROUND(G144,3),2)</f>
      </c>
      <c s="36" t="s">
        <v>919</v>
      </c>
      <c>
        <f>(M144*21)/100</f>
      </c>
      <c t="s">
        <v>27</v>
      </c>
    </row>
    <row r="145" spans="1:5" ht="12.75">
      <c r="A145" s="35" t="s">
        <v>55</v>
      </c>
      <c r="E145" s="39" t="s">
        <v>1398</v>
      </c>
    </row>
    <row r="146" spans="1:5" ht="12.75">
      <c r="A146" s="35" t="s">
        <v>56</v>
      </c>
      <c r="E146" s="40" t="s">
        <v>5</v>
      </c>
    </row>
    <row r="147" spans="1:5" ht="12.75">
      <c r="A147" t="s">
        <v>57</v>
      </c>
      <c r="E147" s="39" t="s">
        <v>5</v>
      </c>
    </row>
    <row r="148" spans="1:16" ht="12.75">
      <c r="A148" t="s">
        <v>49</v>
      </c>
      <c s="34" t="s">
        <v>224</v>
      </c>
      <c s="34" t="s">
        <v>1399</v>
      </c>
      <c s="35" t="s">
        <v>5</v>
      </c>
      <c s="6" t="s">
        <v>1400</v>
      </c>
      <c s="36" t="s">
        <v>64</v>
      </c>
      <c s="37">
        <v>30.68</v>
      </c>
      <c s="36">
        <v>7.4E-05</v>
      </c>
      <c s="36">
        <f>ROUND(G148*H148,6)</f>
      </c>
      <c r="L148" s="38">
        <v>0</v>
      </c>
      <c s="32">
        <f>ROUND(ROUND(L148,2)*ROUND(G148,3),2)</f>
      </c>
      <c s="36" t="s">
        <v>919</v>
      </c>
      <c>
        <f>(M148*21)/100</f>
      </c>
      <c t="s">
        <v>27</v>
      </c>
    </row>
    <row r="149" spans="1:5" ht="12.75">
      <c r="A149" s="35" t="s">
        <v>55</v>
      </c>
      <c r="E149" s="39" t="s">
        <v>1400</v>
      </c>
    </row>
    <row r="150" spans="1:5" ht="12.75">
      <c r="A150" s="35" t="s">
        <v>56</v>
      </c>
      <c r="E150" s="40" t="s">
        <v>5</v>
      </c>
    </row>
    <row r="151" spans="1:5" ht="12.75">
      <c r="A151" t="s">
        <v>57</v>
      </c>
      <c r="E151" s="39" t="s">
        <v>5</v>
      </c>
    </row>
    <row r="152" spans="1:13" ht="12.75">
      <c r="A152" t="s">
        <v>46</v>
      </c>
      <c r="C152" s="31" t="s">
        <v>987</v>
      </c>
      <c r="E152" s="33" t="s">
        <v>988</v>
      </c>
      <c r="J152" s="32">
        <f>0</f>
      </c>
      <c s="32">
        <f>0</f>
      </c>
      <c s="32">
        <f>0+L153+L157</f>
      </c>
      <c s="32">
        <f>0+M153+M157</f>
      </c>
    </row>
    <row r="153" spans="1:16" ht="25.5">
      <c r="A153" t="s">
        <v>49</v>
      </c>
      <c s="34" t="s">
        <v>227</v>
      </c>
      <c s="34" t="s">
        <v>989</v>
      </c>
      <c s="35" t="s">
        <v>990</v>
      </c>
      <c s="6" t="s">
        <v>991</v>
      </c>
      <c s="36" t="s">
        <v>932</v>
      </c>
      <c s="37">
        <v>23.324</v>
      </c>
      <c s="36">
        <v>0</v>
      </c>
      <c s="36">
        <f>ROUND(G153*H153,6)</f>
      </c>
      <c r="L153" s="38">
        <v>0</v>
      </c>
      <c s="32">
        <f>ROUND(ROUND(L153,2)*ROUND(G153,3),2)</f>
      </c>
      <c s="36" t="s">
        <v>99</v>
      </c>
      <c>
        <f>(M153*21)/100</f>
      </c>
      <c t="s">
        <v>27</v>
      </c>
    </row>
    <row r="154" spans="1:5" ht="25.5">
      <c r="A154" s="35" t="s">
        <v>55</v>
      </c>
      <c r="E154" s="39" t="s">
        <v>991</v>
      </c>
    </row>
    <row r="155" spans="1:5" ht="12.75">
      <c r="A155" s="35" t="s">
        <v>56</v>
      </c>
      <c r="E155" s="40" t="s">
        <v>5</v>
      </c>
    </row>
    <row r="156" spans="1:5" ht="153">
      <c r="A156" t="s">
        <v>57</v>
      </c>
      <c r="E156" s="39" t="s">
        <v>992</v>
      </c>
    </row>
    <row r="157" spans="1:16" ht="25.5">
      <c r="A157" t="s">
        <v>49</v>
      </c>
      <c s="34" t="s">
        <v>50</v>
      </c>
      <c s="34" t="s">
        <v>993</v>
      </c>
      <c s="35" t="s">
        <v>994</v>
      </c>
      <c s="6" t="s">
        <v>995</v>
      </c>
      <c s="36" t="s">
        <v>932</v>
      </c>
      <c s="37">
        <v>54.422</v>
      </c>
      <c s="36">
        <v>0</v>
      </c>
      <c s="36">
        <f>ROUND(G157*H157,6)</f>
      </c>
      <c r="L157" s="38">
        <v>0</v>
      </c>
      <c s="32">
        <f>ROUND(ROUND(L157,2)*ROUND(G157,3),2)</f>
      </c>
      <c s="36" t="s">
        <v>99</v>
      </c>
      <c>
        <f>(M157*21)/100</f>
      </c>
      <c t="s">
        <v>27</v>
      </c>
    </row>
    <row r="158" spans="1:5" ht="25.5">
      <c r="A158" s="35" t="s">
        <v>55</v>
      </c>
      <c r="E158" s="39" t="s">
        <v>995</v>
      </c>
    </row>
    <row r="159" spans="1:5" ht="12.75">
      <c r="A159" s="35" t="s">
        <v>56</v>
      </c>
      <c r="E159" s="40" t="s">
        <v>5</v>
      </c>
    </row>
    <row r="160" spans="1:5" ht="153">
      <c r="A160" t="s">
        <v>57</v>
      </c>
      <c r="E160" s="39" t="s">
        <v>992</v>
      </c>
    </row>
    <row r="161" spans="1:13" ht="12.75">
      <c r="A161" t="s">
        <v>46</v>
      </c>
      <c r="C161" s="31" t="s">
        <v>996</v>
      </c>
      <c r="E161" s="33" t="s">
        <v>997</v>
      </c>
      <c r="J161" s="32">
        <f>0</f>
      </c>
      <c s="32">
        <f>0</f>
      </c>
      <c s="32">
        <f>0+L162</f>
      </c>
      <c s="32">
        <f>0+M162</f>
      </c>
    </row>
    <row r="162" spans="1:16" ht="38.25">
      <c r="A162" t="s">
        <v>49</v>
      </c>
      <c s="34" t="s">
        <v>61</v>
      </c>
      <c s="34" t="s">
        <v>1401</v>
      </c>
      <c s="35" t="s">
        <v>5</v>
      </c>
      <c s="6" t="s">
        <v>1402</v>
      </c>
      <c s="36" t="s">
        <v>932</v>
      </c>
      <c s="37">
        <v>18.775</v>
      </c>
      <c s="36">
        <v>0</v>
      </c>
      <c s="36">
        <f>ROUND(G162*H162,6)</f>
      </c>
      <c r="L162" s="38">
        <v>0</v>
      </c>
      <c s="32">
        <f>ROUND(ROUND(L162,2)*ROUND(G162,3),2)</f>
      </c>
      <c s="36" t="s">
        <v>919</v>
      </c>
      <c>
        <f>(M162*21)/100</f>
      </c>
      <c t="s">
        <v>27</v>
      </c>
    </row>
    <row r="163" spans="1:5" ht="38.25">
      <c r="A163" s="35" t="s">
        <v>55</v>
      </c>
      <c r="E163" s="39" t="s">
        <v>1403</v>
      </c>
    </row>
    <row r="164" spans="1:5" ht="12.75">
      <c r="A164" s="35" t="s">
        <v>56</v>
      </c>
      <c r="E164" s="40" t="s">
        <v>5</v>
      </c>
    </row>
    <row r="165" spans="1:5" ht="12.75">
      <c r="A165" t="s">
        <v>57</v>
      </c>
      <c r="E1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COUNTIFS(L8:L205,"=0",A8:A205,"P")+COUNTIFS(L8:L205,"",A8:A205,"P")+SUM(Q8:Q205)</f>
      </c>
    </row>
    <row r="8" spans="1:13" ht="12.75">
      <c r="A8" t="s">
        <v>44</v>
      </c>
      <c r="C8" s="28" t="s">
        <v>45</v>
      </c>
      <c r="E8" s="30" t="s">
        <v>17</v>
      </c>
      <c r="J8" s="29">
        <f>0+J9+J14+J63+J72</f>
      </c>
      <c s="29">
        <f>0+K9+K14+K63+K72</f>
      </c>
      <c s="29">
        <f>0+L9+L14+L63+L72</f>
      </c>
      <c s="29">
        <f>0+M9+M14+M63+M72</f>
      </c>
    </row>
    <row r="9" spans="1:13" ht="12.75">
      <c r="A9" t="s">
        <v>46</v>
      </c>
      <c r="C9" s="31" t="s">
        <v>47</v>
      </c>
      <c r="E9" s="33" t="s">
        <v>48</v>
      </c>
      <c r="J9" s="32">
        <f>0</f>
      </c>
      <c s="32">
        <f>0</f>
      </c>
      <c s="32">
        <f>0+L10</f>
      </c>
      <c s="32">
        <f>0+M10</f>
      </c>
    </row>
    <row r="10" spans="1:16" ht="25.5">
      <c r="A10" t="s">
        <v>49</v>
      </c>
      <c s="34" t="s">
        <v>50</v>
      </c>
      <c s="34" t="s">
        <v>51</v>
      </c>
      <c s="35" t="s">
        <v>5</v>
      </c>
      <c s="6" t="s">
        <v>52</v>
      </c>
      <c s="36" t="s">
        <v>53</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3" ht="12.75">
      <c r="A14" t="s">
        <v>46</v>
      </c>
      <c r="C14" s="31" t="s">
        <v>59</v>
      </c>
      <c r="E14" s="33" t="s">
        <v>60</v>
      </c>
      <c r="J14" s="32">
        <f>0</f>
      </c>
      <c s="32">
        <f>0</f>
      </c>
      <c s="32">
        <f>0+L15+L19+L23+L27+L31+L35+L39+L43+L47+L51+L55+L59</f>
      </c>
      <c s="32">
        <f>0+M15+M19+M23+M27+M31+M35+M39+M43+M47+M51+M55+M59</f>
      </c>
    </row>
    <row r="15" spans="1:16" ht="25.5">
      <c r="A15" t="s">
        <v>49</v>
      </c>
      <c s="34" t="s">
        <v>61</v>
      </c>
      <c s="34" t="s">
        <v>62</v>
      </c>
      <c s="35" t="s">
        <v>5</v>
      </c>
      <c s="6" t="s">
        <v>63</v>
      </c>
      <c s="36" t="s">
        <v>64</v>
      </c>
      <c s="37">
        <v>30</v>
      </c>
      <c s="36">
        <v>0</v>
      </c>
      <c s="36">
        <f>ROUND(G15*H15,6)</f>
      </c>
      <c r="L15" s="38">
        <v>0</v>
      </c>
      <c s="32">
        <f>ROUND(ROUND(L15,2)*ROUND(G15,3),2)</f>
      </c>
      <c s="36" t="s">
        <v>54</v>
      </c>
      <c>
        <f>(M15*21)/100</f>
      </c>
      <c t="s">
        <v>27</v>
      </c>
    </row>
    <row r="16" spans="1:5" ht="12.75">
      <c r="A16" s="35" t="s">
        <v>55</v>
      </c>
      <c r="E16" s="39" t="s">
        <v>5</v>
      </c>
    </row>
    <row r="17" spans="1:5" ht="12.75">
      <c r="A17" s="35" t="s">
        <v>56</v>
      </c>
      <c r="E17" s="40" t="s">
        <v>5</v>
      </c>
    </row>
    <row r="18" spans="1:5" ht="12.75">
      <c r="A18" t="s">
        <v>57</v>
      </c>
      <c r="E18" s="39" t="s">
        <v>58</v>
      </c>
    </row>
    <row r="19" spans="1:16" ht="12.75">
      <c r="A19" t="s">
        <v>49</v>
      </c>
      <c s="34" t="s">
        <v>65</v>
      </c>
      <c s="34" t="s">
        <v>66</v>
      </c>
      <c s="35" t="s">
        <v>5</v>
      </c>
      <c s="6" t="s">
        <v>67</v>
      </c>
      <c s="36" t="s">
        <v>64</v>
      </c>
      <c s="37">
        <v>30</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12.75">
      <c r="A22" t="s">
        <v>57</v>
      </c>
      <c r="E22" s="39" t="s">
        <v>58</v>
      </c>
    </row>
    <row r="23" spans="1:16" ht="12.75">
      <c r="A23" t="s">
        <v>49</v>
      </c>
      <c s="34" t="s">
        <v>68</v>
      </c>
      <c s="34" t="s">
        <v>69</v>
      </c>
      <c s="35" t="s">
        <v>5</v>
      </c>
      <c s="6" t="s">
        <v>70</v>
      </c>
      <c s="36" t="s">
        <v>64</v>
      </c>
      <c s="37">
        <v>100</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12.75">
      <c r="A26" t="s">
        <v>57</v>
      </c>
      <c r="E26" s="39" t="s">
        <v>58</v>
      </c>
    </row>
    <row r="27" spans="1:16" ht="12.75">
      <c r="A27" t="s">
        <v>49</v>
      </c>
      <c s="34" t="s">
        <v>71</v>
      </c>
      <c s="34" t="s">
        <v>72</v>
      </c>
      <c s="35" t="s">
        <v>5</v>
      </c>
      <c s="6" t="s">
        <v>73</v>
      </c>
      <c s="36" t="s">
        <v>64</v>
      </c>
      <c s="37">
        <v>100</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2.75">
      <c r="A30" t="s">
        <v>57</v>
      </c>
      <c r="E30" s="39" t="s">
        <v>58</v>
      </c>
    </row>
    <row r="31" spans="1:16" ht="25.5">
      <c r="A31" t="s">
        <v>49</v>
      </c>
      <c s="34" t="s">
        <v>74</v>
      </c>
      <c s="34" t="s">
        <v>75</v>
      </c>
      <c s="35" t="s">
        <v>5</v>
      </c>
      <c s="6" t="s">
        <v>76</v>
      </c>
      <c s="36" t="s">
        <v>53</v>
      </c>
      <c s="37">
        <v>6</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2.75">
      <c r="A34" t="s">
        <v>57</v>
      </c>
      <c r="E34" s="39" t="s">
        <v>58</v>
      </c>
    </row>
    <row r="35" spans="1:16" ht="25.5">
      <c r="A35" t="s">
        <v>49</v>
      </c>
      <c s="34" t="s">
        <v>77</v>
      </c>
      <c s="34" t="s">
        <v>78</v>
      </c>
      <c s="35" t="s">
        <v>5</v>
      </c>
      <c s="6" t="s">
        <v>79</v>
      </c>
      <c s="36" t="s">
        <v>53</v>
      </c>
      <c s="37">
        <v>12</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2.75">
      <c r="A38" t="s">
        <v>57</v>
      </c>
      <c r="E38" s="39" t="s">
        <v>58</v>
      </c>
    </row>
    <row r="39" spans="1:16" ht="25.5">
      <c r="A39" t="s">
        <v>49</v>
      </c>
      <c s="34" t="s">
        <v>80</v>
      </c>
      <c s="34" t="s">
        <v>81</v>
      </c>
      <c s="35" t="s">
        <v>5</v>
      </c>
      <c s="6" t="s">
        <v>82</v>
      </c>
      <c s="36" t="s">
        <v>53</v>
      </c>
      <c s="37">
        <v>1</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2.75">
      <c r="A42" t="s">
        <v>57</v>
      </c>
      <c r="E42" s="39" t="s">
        <v>58</v>
      </c>
    </row>
    <row r="43" spans="1:16" ht="38.25">
      <c r="A43" t="s">
        <v>49</v>
      </c>
      <c s="34" t="s">
        <v>83</v>
      </c>
      <c s="34" t="s">
        <v>84</v>
      </c>
      <c s="35" t="s">
        <v>5</v>
      </c>
      <c s="6" t="s">
        <v>85</v>
      </c>
      <c s="36" t="s">
        <v>53</v>
      </c>
      <c s="37">
        <v>8</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2.75">
      <c r="A46" t="s">
        <v>57</v>
      </c>
      <c r="E46" s="39" t="s">
        <v>58</v>
      </c>
    </row>
    <row r="47" spans="1:16" ht="25.5">
      <c r="A47" t="s">
        <v>49</v>
      </c>
      <c s="34" t="s">
        <v>86</v>
      </c>
      <c s="34" t="s">
        <v>87</v>
      </c>
      <c s="35" t="s">
        <v>5</v>
      </c>
      <c s="6" t="s">
        <v>88</v>
      </c>
      <c s="36" t="s">
        <v>53</v>
      </c>
      <c s="37">
        <v>1</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2.75">
      <c r="A50" t="s">
        <v>57</v>
      </c>
      <c r="E50" s="39" t="s">
        <v>58</v>
      </c>
    </row>
    <row r="51" spans="1:16" ht="12.75">
      <c r="A51" t="s">
        <v>49</v>
      </c>
      <c s="34" t="s">
        <v>89</v>
      </c>
      <c s="34" t="s">
        <v>90</v>
      </c>
      <c s="35" t="s">
        <v>5</v>
      </c>
      <c s="6" t="s">
        <v>91</v>
      </c>
      <c s="36" t="s">
        <v>92</v>
      </c>
      <c s="37">
        <v>32</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58</v>
      </c>
    </row>
    <row r="55" spans="1:16" ht="12.75">
      <c r="A55" t="s">
        <v>49</v>
      </c>
      <c s="34" t="s">
        <v>93</v>
      </c>
      <c s="34" t="s">
        <v>94</v>
      </c>
      <c s="35" t="s">
        <v>5</v>
      </c>
      <c s="6" t="s">
        <v>95</v>
      </c>
      <c s="36" t="s">
        <v>92</v>
      </c>
      <c s="37">
        <v>8</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2.75">
      <c r="A58" t="s">
        <v>57</v>
      </c>
      <c r="E58" s="39" t="s">
        <v>58</v>
      </c>
    </row>
    <row r="59" spans="1:16" ht="25.5">
      <c r="A59" t="s">
        <v>49</v>
      </c>
      <c s="34" t="s">
        <v>96</v>
      </c>
      <c s="34" t="s">
        <v>97</v>
      </c>
      <c s="35" t="s">
        <v>5</v>
      </c>
      <c s="6" t="s">
        <v>98</v>
      </c>
      <c s="36" t="s">
        <v>53</v>
      </c>
      <c s="37">
        <v>30</v>
      </c>
      <c s="36">
        <v>0</v>
      </c>
      <c s="36">
        <f>ROUND(G59*H59,6)</f>
      </c>
      <c r="L59" s="38">
        <v>0</v>
      </c>
      <c s="32">
        <f>ROUND(ROUND(L59,2)*ROUND(G59,3),2)</f>
      </c>
      <c s="36" t="s">
        <v>99</v>
      </c>
      <c>
        <f>(M59*21)/100</f>
      </c>
      <c t="s">
        <v>27</v>
      </c>
    </row>
    <row r="60" spans="1:5" ht="12.75">
      <c r="A60" s="35" t="s">
        <v>55</v>
      </c>
      <c r="E60" s="39" t="s">
        <v>5</v>
      </c>
    </row>
    <row r="61" spans="1:5" ht="12.75">
      <c r="A61" s="35" t="s">
        <v>56</v>
      </c>
      <c r="E61" s="40" t="s">
        <v>5</v>
      </c>
    </row>
    <row r="62" spans="1:5" ht="102">
      <c r="A62" t="s">
        <v>57</v>
      </c>
      <c r="E62" s="39" t="s">
        <v>100</v>
      </c>
    </row>
    <row r="63" spans="1:13" ht="12.75">
      <c r="A63" t="s">
        <v>46</v>
      </c>
      <c r="C63" s="31" t="s">
        <v>101</v>
      </c>
      <c r="E63" s="33" t="s">
        <v>102</v>
      </c>
      <c r="J63" s="32">
        <f>0</f>
      </c>
      <c s="32">
        <f>0</f>
      </c>
      <c s="32">
        <f>0+L64+L68</f>
      </c>
      <c s="32">
        <f>0+M64+M68</f>
      </c>
    </row>
    <row r="64" spans="1:16" ht="12.75">
      <c r="A64" t="s">
        <v>49</v>
      </c>
      <c s="34" t="s">
        <v>103</v>
      </c>
      <c s="34" t="s">
        <v>104</v>
      </c>
      <c s="35" t="s">
        <v>5</v>
      </c>
      <c s="6" t="s">
        <v>105</v>
      </c>
      <c s="36" t="s">
        <v>53</v>
      </c>
      <c s="37">
        <v>3</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2.75">
      <c r="A67" t="s">
        <v>57</v>
      </c>
      <c r="E67" s="39" t="s">
        <v>58</v>
      </c>
    </row>
    <row r="68" spans="1:16" ht="12.75">
      <c r="A68" t="s">
        <v>49</v>
      </c>
      <c s="34" t="s">
        <v>27</v>
      </c>
      <c s="34" t="s">
        <v>106</v>
      </c>
      <c s="35" t="s">
        <v>5</v>
      </c>
      <c s="6" t="s">
        <v>107</v>
      </c>
      <c s="36" t="s">
        <v>53</v>
      </c>
      <c s="37">
        <v>3</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2.75">
      <c r="A71" t="s">
        <v>57</v>
      </c>
      <c r="E71" s="39" t="s">
        <v>58</v>
      </c>
    </row>
    <row r="72" spans="1:13" ht="12.75">
      <c r="A72" t="s">
        <v>46</v>
      </c>
      <c r="C72" s="31" t="s">
        <v>108</v>
      </c>
      <c r="E72" s="33" t="s">
        <v>109</v>
      </c>
      <c r="J72" s="32">
        <f>0</f>
      </c>
      <c s="32">
        <f>0</f>
      </c>
      <c s="32">
        <f>0+L73+L77+L81+L85+L89+L93+L97+L101+L105+L109+L113+L117+L121+L125+L129+L133+L137+L141+L145+L149+L153+L157+L161+L165+L169+L173+L177+L181+L185+L189+L193+L197+L201+L205</f>
      </c>
      <c s="32">
        <f>0+M73+M77+M81+M85+M89+M93+M97+M101+M105+M109+M113+M117+M121+M125+M129+M133+M137+M141+M145+M149+M153+M157+M161+M165+M169+M173+M177+M181+M185+M189+M193+M197+M201+M205</f>
      </c>
    </row>
    <row r="73" spans="1:16" ht="12.75">
      <c r="A73" t="s">
        <v>49</v>
      </c>
      <c s="34" t="s">
        <v>26</v>
      </c>
      <c s="34" t="s">
        <v>110</v>
      </c>
      <c s="35" t="s">
        <v>5</v>
      </c>
      <c s="6" t="s">
        <v>111</v>
      </c>
      <c s="36" t="s">
        <v>53</v>
      </c>
      <c s="37">
        <v>1</v>
      </c>
      <c s="36">
        <v>0</v>
      </c>
      <c s="36">
        <f>ROUND(G73*H73,6)</f>
      </c>
      <c r="L73" s="38">
        <v>0</v>
      </c>
      <c s="32">
        <f>ROUND(ROUND(L73,2)*ROUND(G73,3),2)</f>
      </c>
      <c s="36" t="s">
        <v>54</v>
      </c>
      <c>
        <f>(M73*21)/100</f>
      </c>
      <c t="s">
        <v>27</v>
      </c>
    </row>
    <row r="74" spans="1:5" ht="12.75">
      <c r="A74" s="35" t="s">
        <v>55</v>
      </c>
      <c r="E74" s="39" t="s">
        <v>5</v>
      </c>
    </row>
    <row r="75" spans="1:5" ht="12.75">
      <c r="A75" s="35" t="s">
        <v>56</v>
      </c>
      <c r="E75" s="40" t="s">
        <v>5</v>
      </c>
    </row>
    <row r="76" spans="1:5" ht="12.75">
      <c r="A76" t="s">
        <v>57</v>
      </c>
      <c r="E76" s="39" t="s">
        <v>58</v>
      </c>
    </row>
    <row r="77" spans="1:16" ht="12.75">
      <c r="A77" t="s">
        <v>49</v>
      </c>
      <c s="34" t="s">
        <v>112</v>
      </c>
      <c s="34" t="s">
        <v>113</v>
      </c>
      <c s="35" t="s">
        <v>5</v>
      </c>
      <c s="6" t="s">
        <v>114</v>
      </c>
      <c s="36" t="s">
        <v>53</v>
      </c>
      <c s="37">
        <v>3</v>
      </c>
      <c s="36">
        <v>0</v>
      </c>
      <c s="36">
        <f>ROUND(G77*H77,6)</f>
      </c>
      <c r="L77" s="38">
        <v>0</v>
      </c>
      <c s="32">
        <f>ROUND(ROUND(L77,2)*ROUND(G77,3),2)</f>
      </c>
      <c s="36" t="s">
        <v>54</v>
      </c>
      <c>
        <f>(M77*21)/100</f>
      </c>
      <c t="s">
        <v>27</v>
      </c>
    </row>
    <row r="78" spans="1:5" ht="12.75">
      <c r="A78" s="35" t="s">
        <v>55</v>
      </c>
      <c r="E78" s="39" t="s">
        <v>5</v>
      </c>
    </row>
    <row r="79" spans="1:5" ht="12.75">
      <c r="A79" s="35" t="s">
        <v>56</v>
      </c>
      <c r="E79" s="40" t="s">
        <v>5</v>
      </c>
    </row>
    <row r="80" spans="1:5" ht="12.75">
      <c r="A80" t="s">
        <v>57</v>
      </c>
      <c r="E80" s="39" t="s">
        <v>58</v>
      </c>
    </row>
    <row r="81" spans="1:16" ht="12.75">
      <c r="A81" t="s">
        <v>49</v>
      </c>
      <c s="34" t="s">
        <v>115</v>
      </c>
      <c s="34" t="s">
        <v>116</v>
      </c>
      <c s="35" t="s">
        <v>5</v>
      </c>
      <c s="6" t="s">
        <v>117</v>
      </c>
      <c s="36" t="s">
        <v>53</v>
      </c>
      <c s="37">
        <v>1</v>
      </c>
      <c s="36">
        <v>0</v>
      </c>
      <c s="36">
        <f>ROUND(G81*H81,6)</f>
      </c>
      <c r="L81" s="38">
        <v>0</v>
      </c>
      <c s="32">
        <f>ROUND(ROUND(L81,2)*ROUND(G81,3),2)</f>
      </c>
      <c s="36" t="s">
        <v>54</v>
      </c>
      <c>
        <f>(M81*21)/100</f>
      </c>
      <c t="s">
        <v>27</v>
      </c>
    </row>
    <row r="82" spans="1:5" ht="12.75">
      <c r="A82" s="35" t="s">
        <v>55</v>
      </c>
      <c r="E82" s="39" t="s">
        <v>5</v>
      </c>
    </row>
    <row r="83" spans="1:5" ht="12.75">
      <c r="A83" s="35" t="s">
        <v>56</v>
      </c>
      <c r="E83" s="40" t="s">
        <v>5</v>
      </c>
    </row>
    <row r="84" spans="1:5" ht="12.75">
      <c r="A84" t="s">
        <v>57</v>
      </c>
      <c r="E84" s="39" t="s">
        <v>58</v>
      </c>
    </row>
    <row r="85" spans="1:16" ht="12.75">
      <c r="A85" t="s">
        <v>49</v>
      </c>
      <c s="34" t="s">
        <v>118</v>
      </c>
      <c s="34" t="s">
        <v>119</v>
      </c>
      <c s="35" t="s">
        <v>5</v>
      </c>
      <c s="6" t="s">
        <v>120</v>
      </c>
      <c s="36" t="s">
        <v>53</v>
      </c>
      <c s="37">
        <v>100</v>
      </c>
      <c s="36">
        <v>0</v>
      </c>
      <c s="36">
        <f>ROUND(G85*H85,6)</f>
      </c>
      <c r="L85" s="38">
        <v>0</v>
      </c>
      <c s="32">
        <f>ROUND(ROUND(L85,2)*ROUND(G85,3),2)</f>
      </c>
      <c s="36" t="s">
        <v>54</v>
      </c>
      <c>
        <f>(M85*21)/100</f>
      </c>
      <c t="s">
        <v>27</v>
      </c>
    </row>
    <row r="86" spans="1:5" ht="12.75">
      <c r="A86" s="35" t="s">
        <v>55</v>
      </c>
      <c r="E86" s="39" t="s">
        <v>5</v>
      </c>
    </row>
    <row r="87" spans="1:5" ht="12.75">
      <c r="A87" s="35" t="s">
        <v>56</v>
      </c>
      <c r="E87" s="40" t="s">
        <v>5</v>
      </c>
    </row>
    <row r="88" spans="1:5" ht="12.75">
      <c r="A88" t="s">
        <v>57</v>
      </c>
      <c r="E88" s="39" t="s">
        <v>58</v>
      </c>
    </row>
    <row r="89" spans="1:16" ht="12.75">
      <c r="A89" t="s">
        <v>49</v>
      </c>
      <c s="34" t="s">
        <v>121</v>
      </c>
      <c s="34" t="s">
        <v>122</v>
      </c>
      <c s="35" t="s">
        <v>5</v>
      </c>
      <c s="6" t="s">
        <v>123</v>
      </c>
      <c s="36" t="s">
        <v>53</v>
      </c>
      <c s="37">
        <v>50</v>
      </c>
      <c s="36">
        <v>0</v>
      </c>
      <c s="36">
        <f>ROUND(G89*H89,6)</f>
      </c>
      <c r="L89" s="38">
        <v>0</v>
      </c>
      <c s="32">
        <f>ROUND(ROUND(L89,2)*ROUND(G89,3),2)</f>
      </c>
      <c s="36" t="s">
        <v>99</v>
      </c>
      <c>
        <f>(M89*21)/100</f>
      </c>
      <c t="s">
        <v>27</v>
      </c>
    </row>
    <row r="90" spans="1:5" ht="12.75">
      <c r="A90" s="35" t="s">
        <v>55</v>
      </c>
      <c r="E90" s="39" t="s">
        <v>5</v>
      </c>
    </row>
    <row r="91" spans="1:5" ht="12.75">
      <c r="A91" s="35" t="s">
        <v>56</v>
      </c>
      <c r="E91" s="40" t="s">
        <v>5</v>
      </c>
    </row>
    <row r="92" spans="1:5" ht="102">
      <c r="A92" t="s">
        <v>57</v>
      </c>
      <c r="E92" s="39" t="s">
        <v>124</v>
      </c>
    </row>
    <row r="93" spans="1:16" ht="12.75">
      <c r="A93" t="s">
        <v>49</v>
      </c>
      <c s="34" t="s">
        <v>125</v>
      </c>
      <c s="34" t="s">
        <v>126</v>
      </c>
      <c s="35" t="s">
        <v>5</v>
      </c>
      <c s="6" t="s">
        <v>127</v>
      </c>
      <c s="36" t="s">
        <v>53</v>
      </c>
      <c s="37">
        <v>1</v>
      </c>
      <c s="36">
        <v>0</v>
      </c>
      <c s="36">
        <f>ROUND(G93*H93,6)</f>
      </c>
      <c r="L93" s="38">
        <v>0</v>
      </c>
      <c s="32">
        <f>ROUND(ROUND(L93,2)*ROUND(G93,3),2)</f>
      </c>
      <c s="36" t="s">
        <v>54</v>
      </c>
      <c>
        <f>(M93*21)/100</f>
      </c>
      <c t="s">
        <v>27</v>
      </c>
    </row>
    <row r="94" spans="1:5" ht="12.75">
      <c r="A94" s="35" t="s">
        <v>55</v>
      </c>
      <c r="E94" s="39" t="s">
        <v>5</v>
      </c>
    </row>
    <row r="95" spans="1:5" ht="12.75">
      <c r="A95" s="35" t="s">
        <v>56</v>
      </c>
      <c r="E95" s="40" t="s">
        <v>5</v>
      </c>
    </row>
    <row r="96" spans="1:5" ht="12.75">
      <c r="A96" t="s">
        <v>57</v>
      </c>
      <c r="E96" s="39" t="s">
        <v>58</v>
      </c>
    </row>
    <row r="97" spans="1:16" ht="12.75">
      <c r="A97" t="s">
        <v>49</v>
      </c>
      <c s="34" t="s">
        <v>128</v>
      </c>
      <c s="34" t="s">
        <v>129</v>
      </c>
      <c s="35" t="s">
        <v>5</v>
      </c>
      <c s="6" t="s">
        <v>130</v>
      </c>
      <c s="36" t="s">
        <v>53</v>
      </c>
      <c s="37">
        <v>1</v>
      </c>
      <c s="36">
        <v>0</v>
      </c>
      <c s="36">
        <f>ROUND(G97*H97,6)</f>
      </c>
      <c r="L97" s="38">
        <v>0</v>
      </c>
      <c s="32">
        <f>ROUND(ROUND(L97,2)*ROUND(G97,3),2)</f>
      </c>
      <c s="36" t="s">
        <v>99</v>
      </c>
      <c>
        <f>(M97*21)/100</f>
      </c>
      <c t="s">
        <v>27</v>
      </c>
    </row>
    <row r="98" spans="1:5" ht="12.75">
      <c r="A98" s="35" t="s">
        <v>55</v>
      </c>
      <c r="E98" s="39" t="s">
        <v>5</v>
      </c>
    </row>
    <row r="99" spans="1:5" ht="12.75">
      <c r="A99" s="35" t="s">
        <v>56</v>
      </c>
      <c r="E99" s="40" t="s">
        <v>5</v>
      </c>
    </row>
    <row r="100" spans="1:5" ht="165.75">
      <c r="A100" t="s">
        <v>57</v>
      </c>
      <c r="E100" s="39" t="s">
        <v>131</v>
      </c>
    </row>
    <row r="101" spans="1:16" ht="12.75">
      <c r="A101" t="s">
        <v>49</v>
      </c>
      <c s="34" t="s">
        <v>132</v>
      </c>
      <c s="34" t="s">
        <v>133</v>
      </c>
      <c s="35" t="s">
        <v>5</v>
      </c>
      <c s="6" t="s">
        <v>134</v>
      </c>
      <c s="36" t="s">
        <v>53</v>
      </c>
      <c s="37">
        <v>5</v>
      </c>
      <c s="36">
        <v>0</v>
      </c>
      <c s="36">
        <f>ROUND(G101*H101,6)</f>
      </c>
      <c r="L101" s="38">
        <v>0</v>
      </c>
      <c s="32">
        <f>ROUND(ROUND(L101,2)*ROUND(G101,3),2)</f>
      </c>
      <c s="36" t="s">
        <v>99</v>
      </c>
      <c>
        <f>(M101*21)/100</f>
      </c>
      <c t="s">
        <v>27</v>
      </c>
    </row>
    <row r="102" spans="1:5" ht="12.75">
      <c r="A102" s="35" t="s">
        <v>55</v>
      </c>
      <c r="E102" s="39" t="s">
        <v>5</v>
      </c>
    </row>
    <row r="103" spans="1:5" ht="12.75">
      <c r="A103" s="35" t="s">
        <v>56</v>
      </c>
      <c r="E103" s="40" t="s">
        <v>5</v>
      </c>
    </row>
    <row r="104" spans="1:5" ht="140.25">
      <c r="A104" t="s">
        <v>57</v>
      </c>
      <c r="E104" s="39" t="s">
        <v>135</v>
      </c>
    </row>
    <row r="105" spans="1:16" ht="12.75">
      <c r="A105" t="s">
        <v>49</v>
      </c>
      <c s="34" t="s">
        <v>136</v>
      </c>
      <c s="34" t="s">
        <v>137</v>
      </c>
      <c s="35" t="s">
        <v>5</v>
      </c>
      <c s="6" t="s">
        <v>138</v>
      </c>
      <c s="36" t="s">
        <v>53</v>
      </c>
      <c s="37">
        <v>1</v>
      </c>
      <c s="36">
        <v>0</v>
      </c>
      <c s="36">
        <f>ROUND(G105*H105,6)</f>
      </c>
      <c r="L105" s="38">
        <v>0</v>
      </c>
      <c s="32">
        <f>ROUND(ROUND(L105,2)*ROUND(G105,3),2)</f>
      </c>
      <c s="36" t="s">
        <v>99</v>
      </c>
      <c>
        <f>(M105*21)/100</f>
      </c>
      <c t="s">
        <v>27</v>
      </c>
    </row>
    <row r="106" spans="1:5" ht="12.75">
      <c r="A106" s="35" t="s">
        <v>55</v>
      </c>
      <c r="E106" s="39" t="s">
        <v>5</v>
      </c>
    </row>
    <row r="107" spans="1:5" ht="12.75">
      <c r="A107" s="35" t="s">
        <v>56</v>
      </c>
      <c r="E107" s="40" t="s">
        <v>5</v>
      </c>
    </row>
    <row r="108" spans="1:5" ht="140.25">
      <c r="A108" t="s">
        <v>57</v>
      </c>
      <c r="E108" s="39" t="s">
        <v>139</v>
      </c>
    </row>
    <row r="109" spans="1:16" ht="12.75">
      <c r="A109" t="s">
        <v>49</v>
      </c>
      <c s="34" t="s">
        <v>140</v>
      </c>
      <c s="34" t="s">
        <v>141</v>
      </c>
      <c s="35" t="s">
        <v>5</v>
      </c>
      <c s="6" t="s">
        <v>142</v>
      </c>
      <c s="36" t="s">
        <v>53</v>
      </c>
      <c s="37">
        <v>3</v>
      </c>
      <c s="36">
        <v>0</v>
      </c>
      <c s="36">
        <f>ROUND(G109*H109,6)</f>
      </c>
      <c r="L109" s="38">
        <v>0</v>
      </c>
      <c s="32">
        <f>ROUND(ROUND(L109,2)*ROUND(G109,3),2)</f>
      </c>
      <c s="36" t="s">
        <v>99</v>
      </c>
      <c>
        <f>(M109*21)/100</f>
      </c>
      <c t="s">
        <v>27</v>
      </c>
    </row>
    <row r="110" spans="1:5" ht="12.75">
      <c r="A110" s="35" t="s">
        <v>55</v>
      </c>
      <c r="E110" s="39" t="s">
        <v>5</v>
      </c>
    </row>
    <row r="111" spans="1:5" ht="12.75">
      <c r="A111" s="35" t="s">
        <v>56</v>
      </c>
      <c r="E111" s="40" t="s">
        <v>5</v>
      </c>
    </row>
    <row r="112" spans="1:5" ht="153">
      <c r="A112" t="s">
        <v>57</v>
      </c>
      <c r="E112" s="39" t="s">
        <v>143</v>
      </c>
    </row>
    <row r="113" spans="1:16" ht="12.75">
      <c r="A113" t="s">
        <v>49</v>
      </c>
      <c s="34" t="s">
        <v>144</v>
      </c>
      <c s="34" t="s">
        <v>145</v>
      </c>
      <c s="35" t="s">
        <v>5</v>
      </c>
      <c s="6" t="s">
        <v>146</v>
      </c>
      <c s="36" t="s">
        <v>53</v>
      </c>
      <c s="37">
        <v>1</v>
      </c>
      <c s="36">
        <v>0</v>
      </c>
      <c s="36">
        <f>ROUND(G113*H113,6)</f>
      </c>
      <c r="L113" s="38">
        <v>0</v>
      </c>
      <c s="32">
        <f>ROUND(ROUND(L113,2)*ROUND(G113,3),2)</f>
      </c>
      <c s="36" t="s">
        <v>99</v>
      </c>
      <c>
        <f>(M113*21)/100</f>
      </c>
      <c t="s">
        <v>27</v>
      </c>
    </row>
    <row r="114" spans="1:5" ht="12.75">
      <c r="A114" s="35" t="s">
        <v>55</v>
      </c>
      <c r="E114" s="39" t="s">
        <v>5</v>
      </c>
    </row>
    <row r="115" spans="1:5" ht="12.75">
      <c r="A115" s="35" t="s">
        <v>56</v>
      </c>
      <c r="E115" s="40" t="s">
        <v>5</v>
      </c>
    </row>
    <row r="116" spans="1:5" ht="140.25">
      <c r="A116" t="s">
        <v>57</v>
      </c>
      <c r="E116" s="39" t="s">
        <v>147</v>
      </c>
    </row>
    <row r="117" spans="1:16" ht="12.75">
      <c r="A117" t="s">
        <v>49</v>
      </c>
      <c s="34" t="s">
        <v>148</v>
      </c>
      <c s="34" t="s">
        <v>149</v>
      </c>
      <c s="35" t="s">
        <v>5</v>
      </c>
      <c s="6" t="s">
        <v>150</v>
      </c>
      <c s="36" t="s">
        <v>53</v>
      </c>
      <c s="37">
        <v>2</v>
      </c>
      <c s="36">
        <v>0</v>
      </c>
      <c s="36">
        <f>ROUND(G117*H117,6)</f>
      </c>
      <c r="L117" s="38">
        <v>0</v>
      </c>
      <c s="32">
        <f>ROUND(ROUND(L117,2)*ROUND(G117,3),2)</f>
      </c>
      <c s="36" t="s">
        <v>99</v>
      </c>
      <c>
        <f>(M117*21)/100</f>
      </c>
      <c t="s">
        <v>27</v>
      </c>
    </row>
    <row r="118" spans="1:5" ht="12.75">
      <c r="A118" s="35" t="s">
        <v>55</v>
      </c>
      <c r="E118" s="39" t="s">
        <v>5</v>
      </c>
    </row>
    <row r="119" spans="1:5" ht="12.75">
      <c r="A119" s="35" t="s">
        <v>56</v>
      </c>
      <c r="E119" s="40" t="s">
        <v>5</v>
      </c>
    </row>
    <row r="120" spans="1:5" ht="153">
      <c r="A120" t="s">
        <v>57</v>
      </c>
      <c r="E120" s="39" t="s">
        <v>151</v>
      </c>
    </row>
    <row r="121" spans="1:16" ht="12.75">
      <c r="A121" t="s">
        <v>49</v>
      </c>
      <c s="34" t="s">
        <v>152</v>
      </c>
      <c s="34" t="s">
        <v>153</v>
      </c>
      <c s="35" t="s">
        <v>5</v>
      </c>
      <c s="6" t="s">
        <v>154</v>
      </c>
      <c s="36" t="s">
        <v>53</v>
      </c>
      <c s="37">
        <v>1</v>
      </c>
      <c s="36">
        <v>0</v>
      </c>
      <c s="36">
        <f>ROUND(G121*H121,6)</f>
      </c>
      <c r="L121" s="38">
        <v>0</v>
      </c>
      <c s="32">
        <f>ROUND(ROUND(L121,2)*ROUND(G121,3),2)</f>
      </c>
      <c s="36" t="s">
        <v>99</v>
      </c>
      <c>
        <f>(M121*21)/100</f>
      </c>
      <c t="s">
        <v>27</v>
      </c>
    </row>
    <row r="122" spans="1:5" ht="12.75">
      <c r="A122" s="35" t="s">
        <v>55</v>
      </c>
      <c r="E122" s="39" t="s">
        <v>5</v>
      </c>
    </row>
    <row r="123" spans="1:5" ht="12.75">
      <c r="A123" s="35" t="s">
        <v>56</v>
      </c>
      <c r="E123" s="40" t="s">
        <v>5</v>
      </c>
    </row>
    <row r="124" spans="1:5" ht="153">
      <c r="A124" t="s">
        <v>57</v>
      </c>
      <c r="E124" s="39" t="s">
        <v>155</v>
      </c>
    </row>
    <row r="125" spans="1:16" ht="12.75">
      <c r="A125" t="s">
        <v>49</v>
      </c>
      <c s="34" t="s">
        <v>156</v>
      </c>
      <c s="34" t="s">
        <v>157</v>
      </c>
      <c s="35" t="s">
        <v>5</v>
      </c>
      <c s="6" t="s">
        <v>158</v>
      </c>
      <c s="36" t="s">
        <v>53</v>
      </c>
      <c s="37">
        <v>3</v>
      </c>
      <c s="36">
        <v>0</v>
      </c>
      <c s="36">
        <f>ROUND(G125*H125,6)</f>
      </c>
      <c r="L125" s="38">
        <v>0</v>
      </c>
      <c s="32">
        <f>ROUND(ROUND(L125,2)*ROUND(G125,3),2)</f>
      </c>
      <c s="36" t="s">
        <v>99</v>
      </c>
      <c>
        <f>(M125*21)/100</f>
      </c>
      <c t="s">
        <v>27</v>
      </c>
    </row>
    <row r="126" spans="1:5" ht="12.75">
      <c r="A126" s="35" t="s">
        <v>55</v>
      </c>
      <c r="E126" s="39" t="s">
        <v>5</v>
      </c>
    </row>
    <row r="127" spans="1:5" ht="12.75">
      <c r="A127" s="35" t="s">
        <v>56</v>
      </c>
      <c r="E127" s="40" t="s">
        <v>5</v>
      </c>
    </row>
    <row r="128" spans="1:5" ht="153">
      <c r="A128" t="s">
        <v>57</v>
      </c>
      <c r="E128" s="39" t="s">
        <v>159</v>
      </c>
    </row>
    <row r="129" spans="1:16" ht="12.75">
      <c r="A129" t="s">
        <v>49</v>
      </c>
      <c s="34" t="s">
        <v>160</v>
      </c>
      <c s="34" t="s">
        <v>161</v>
      </c>
      <c s="35" t="s">
        <v>5</v>
      </c>
      <c s="6" t="s">
        <v>162</v>
      </c>
      <c s="36" t="s">
        <v>53</v>
      </c>
      <c s="37">
        <v>1</v>
      </c>
      <c s="36">
        <v>0</v>
      </c>
      <c s="36">
        <f>ROUND(G129*H129,6)</f>
      </c>
      <c r="L129" s="38">
        <v>0</v>
      </c>
      <c s="32">
        <f>ROUND(ROUND(L129,2)*ROUND(G129,3),2)</f>
      </c>
      <c s="36" t="s">
        <v>99</v>
      </c>
      <c>
        <f>(M129*21)/100</f>
      </c>
      <c t="s">
        <v>27</v>
      </c>
    </row>
    <row r="130" spans="1:5" ht="12.75">
      <c r="A130" s="35" t="s">
        <v>55</v>
      </c>
      <c r="E130" s="39" t="s">
        <v>5</v>
      </c>
    </row>
    <row r="131" spans="1:5" ht="12.75">
      <c r="A131" s="35" t="s">
        <v>56</v>
      </c>
      <c r="E131" s="40" t="s">
        <v>5</v>
      </c>
    </row>
    <row r="132" spans="1:5" ht="140.25">
      <c r="A132" t="s">
        <v>57</v>
      </c>
      <c r="E132" s="39" t="s">
        <v>163</v>
      </c>
    </row>
    <row r="133" spans="1:16" ht="12.75">
      <c r="A133" t="s">
        <v>49</v>
      </c>
      <c s="34" t="s">
        <v>164</v>
      </c>
      <c s="34" t="s">
        <v>165</v>
      </c>
      <c s="35" t="s">
        <v>5</v>
      </c>
      <c s="6" t="s">
        <v>166</v>
      </c>
      <c s="36" t="s">
        <v>53</v>
      </c>
      <c s="37">
        <v>17</v>
      </c>
      <c s="36">
        <v>0</v>
      </c>
      <c s="36">
        <f>ROUND(G133*H133,6)</f>
      </c>
      <c r="L133" s="38">
        <v>0</v>
      </c>
      <c s="32">
        <f>ROUND(ROUND(L133,2)*ROUND(G133,3),2)</f>
      </c>
      <c s="36" t="s">
        <v>99</v>
      </c>
      <c>
        <f>(M133*21)/100</f>
      </c>
      <c t="s">
        <v>27</v>
      </c>
    </row>
    <row r="134" spans="1:5" ht="12.75">
      <c r="A134" s="35" t="s">
        <v>55</v>
      </c>
      <c r="E134" s="39" t="s">
        <v>5</v>
      </c>
    </row>
    <row r="135" spans="1:5" ht="12.75">
      <c r="A135" s="35" t="s">
        <v>56</v>
      </c>
      <c r="E135" s="40" t="s">
        <v>5</v>
      </c>
    </row>
    <row r="136" spans="1:5" ht="153">
      <c r="A136" t="s">
        <v>57</v>
      </c>
      <c r="E136" s="39" t="s">
        <v>167</v>
      </c>
    </row>
    <row r="137" spans="1:16" ht="12.75">
      <c r="A137" t="s">
        <v>49</v>
      </c>
      <c s="34" t="s">
        <v>168</v>
      </c>
      <c s="34" t="s">
        <v>169</v>
      </c>
      <c s="35" t="s">
        <v>103</v>
      </c>
      <c s="6" t="s">
        <v>170</v>
      </c>
      <c s="36" t="s">
        <v>53</v>
      </c>
      <c s="37">
        <v>3</v>
      </c>
      <c s="36">
        <v>0</v>
      </c>
      <c s="36">
        <f>ROUND(G137*H137,6)</f>
      </c>
      <c r="L137" s="38">
        <v>0</v>
      </c>
      <c s="32">
        <f>ROUND(ROUND(L137,2)*ROUND(G137,3),2)</f>
      </c>
      <c s="36" t="s">
        <v>99</v>
      </c>
      <c>
        <f>(M137*21)/100</f>
      </c>
      <c t="s">
        <v>27</v>
      </c>
    </row>
    <row r="138" spans="1:5" ht="12.75">
      <c r="A138" s="35" t="s">
        <v>55</v>
      </c>
      <c r="E138" s="39" t="s">
        <v>5</v>
      </c>
    </row>
    <row r="139" spans="1:5" ht="12.75">
      <c r="A139" s="35" t="s">
        <v>56</v>
      </c>
      <c r="E139" s="40" t="s">
        <v>5</v>
      </c>
    </row>
    <row r="140" spans="1:5" ht="153">
      <c r="A140" t="s">
        <v>57</v>
      </c>
      <c r="E140" s="39" t="s">
        <v>171</v>
      </c>
    </row>
    <row r="141" spans="1:16" ht="12.75">
      <c r="A141" t="s">
        <v>49</v>
      </c>
      <c s="34" t="s">
        <v>172</v>
      </c>
      <c s="34" t="s">
        <v>173</v>
      </c>
      <c s="35" t="s">
        <v>5</v>
      </c>
      <c s="6" t="s">
        <v>174</v>
      </c>
      <c s="36" t="s">
        <v>53</v>
      </c>
      <c s="37">
        <v>1</v>
      </c>
      <c s="36">
        <v>0</v>
      </c>
      <c s="36">
        <f>ROUND(G141*H141,6)</f>
      </c>
      <c r="L141" s="38">
        <v>0</v>
      </c>
      <c s="32">
        <f>ROUND(ROUND(L141,2)*ROUND(G141,3),2)</f>
      </c>
      <c s="36" t="s">
        <v>99</v>
      </c>
      <c>
        <f>(M141*21)/100</f>
      </c>
      <c t="s">
        <v>27</v>
      </c>
    </row>
    <row r="142" spans="1:5" ht="12.75">
      <c r="A142" s="35" t="s">
        <v>55</v>
      </c>
      <c r="E142" s="39" t="s">
        <v>5</v>
      </c>
    </row>
    <row r="143" spans="1:5" ht="12.75">
      <c r="A143" s="35" t="s">
        <v>56</v>
      </c>
      <c r="E143" s="40" t="s">
        <v>5</v>
      </c>
    </row>
    <row r="144" spans="1:5" ht="102">
      <c r="A144" t="s">
        <v>57</v>
      </c>
      <c r="E144" s="39" t="s">
        <v>175</v>
      </c>
    </row>
    <row r="145" spans="1:16" ht="12.75">
      <c r="A145" t="s">
        <v>49</v>
      </c>
      <c s="34" t="s">
        <v>176</v>
      </c>
      <c s="34" t="s">
        <v>177</v>
      </c>
      <c s="35" t="s">
        <v>5</v>
      </c>
      <c s="6" t="s">
        <v>178</v>
      </c>
      <c s="36" t="s">
        <v>53</v>
      </c>
      <c s="37">
        <v>2</v>
      </c>
      <c s="36">
        <v>0</v>
      </c>
      <c s="36">
        <f>ROUND(G145*H145,6)</f>
      </c>
      <c r="L145" s="38">
        <v>0</v>
      </c>
      <c s="32">
        <f>ROUND(ROUND(L145,2)*ROUND(G145,3),2)</f>
      </c>
      <c s="36" t="s">
        <v>99</v>
      </c>
      <c>
        <f>(M145*21)/100</f>
      </c>
      <c t="s">
        <v>27</v>
      </c>
    </row>
    <row r="146" spans="1:5" ht="12.75">
      <c r="A146" s="35" t="s">
        <v>55</v>
      </c>
      <c r="E146" s="39" t="s">
        <v>5</v>
      </c>
    </row>
    <row r="147" spans="1:5" ht="12.75">
      <c r="A147" s="35" t="s">
        <v>56</v>
      </c>
      <c r="E147" s="40" t="s">
        <v>5</v>
      </c>
    </row>
    <row r="148" spans="1:5" ht="114.75">
      <c r="A148" t="s">
        <v>57</v>
      </c>
      <c r="E148" s="39" t="s">
        <v>179</v>
      </c>
    </row>
    <row r="149" spans="1:16" ht="12.75">
      <c r="A149" t="s">
        <v>49</v>
      </c>
      <c s="34" t="s">
        <v>180</v>
      </c>
      <c s="34" t="s">
        <v>181</v>
      </c>
      <c s="35" t="s">
        <v>5</v>
      </c>
      <c s="6" t="s">
        <v>182</v>
      </c>
      <c s="36" t="s">
        <v>53</v>
      </c>
      <c s="37">
        <v>1</v>
      </c>
      <c s="36">
        <v>0</v>
      </c>
      <c s="36">
        <f>ROUND(G149*H149,6)</f>
      </c>
      <c r="L149" s="38">
        <v>0</v>
      </c>
      <c s="32">
        <f>ROUND(ROUND(L149,2)*ROUND(G149,3),2)</f>
      </c>
      <c s="36" t="s">
        <v>99</v>
      </c>
      <c>
        <f>(M149*21)/100</f>
      </c>
      <c t="s">
        <v>27</v>
      </c>
    </row>
    <row r="150" spans="1:5" ht="12.75">
      <c r="A150" s="35" t="s">
        <v>55</v>
      </c>
      <c r="E150" s="39" t="s">
        <v>5</v>
      </c>
    </row>
    <row r="151" spans="1:5" ht="12.75">
      <c r="A151" s="35" t="s">
        <v>56</v>
      </c>
      <c r="E151" s="40" t="s">
        <v>5</v>
      </c>
    </row>
    <row r="152" spans="1:5" ht="114.75">
      <c r="A152" t="s">
        <v>57</v>
      </c>
      <c r="E152" s="39" t="s">
        <v>183</v>
      </c>
    </row>
    <row r="153" spans="1:16" ht="12.75">
      <c r="A153" t="s">
        <v>49</v>
      </c>
      <c s="34" t="s">
        <v>184</v>
      </c>
      <c s="34" t="s">
        <v>185</v>
      </c>
      <c s="35" t="s">
        <v>5</v>
      </c>
      <c s="6" t="s">
        <v>186</v>
      </c>
      <c s="36" t="s">
        <v>53</v>
      </c>
      <c s="37">
        <v>1</v>
      </c>
      <c s="36">
        <v>0</v>
      </c>
      <c s="36">
        <f>ROUND(G153*H153,6)</f>
      </c>
      <c r="L153" s="38">
        <v>0</v>
      </c>
      <c s="32">
        <f>ROUND(ROUND(L153,2)*ROUND(G153,3),2)</f>
      </c>
      <c s="36" t="s">
        <v>99</v>
      </c>
      <c>
        <f>(M153*21)/100</f>
      </c>
      <c t="s">
        <v>27</v>
      </c>
    </row>
    <row r="154" spans="1:5" ht="12.75">
      <c r="A154" s="35" t="s">
        <v>55</v>
      </c>
      <c r="E154" s="39" t="s">
        <v>5</v>
      </c>
    </row>
    <row r="155" spans="1:5" ht="12.75">
      <c r="A155" s="35" t="s">
        <v>56</v>
      </c>
      <c r="E155" s="40" t="s">
        <v>5</v>
      </c>
    </row>
    <row r="156" spans="1:5" ht="114.75">
      <c r="A156" t="s">
        <v>57</v>
      </c>
      <c r="E156" s="39" t="s">
        <v>187</v>
      </c>
    </row>
    <row r="157" spans="1:16" ht="12.75">
      <c r="A157" t="s">
        <v>49</v>
      </c>
      <c s="34" t="s">
        <v>188</v>
      </c>
      <c s="34" t="s">
        <v>189</v>
      </c>
      <c s="35" t="s">
        <v>5</v>
      </c>
      <c s="6" t="s">
        <v>190</v>
      </c>
      <c s="36" t="s">
        <v>53</v>
      </c>
      <c s="37">
        <v>1</v>
      </c>
      <c s="36">
        <v>0</v>
      </c>
      <c s="36">
        <f>ROUND(G157*H157,6)</f>
      </c>
      <c r="L157" s="38">
        <v>0</v>
      </c>
      <c s="32">
        <f>ROUND(ROUND(L157,2)*ROUND(G157,3),2)</f>
      </c>
      <c s="36" t="s">
        <v>99</v>
      </c>
      <c>
        <f>(M157*21)/100</f>
      </c>
      <c t="s">
        <v>27</v>
      </c>
    </row>
    <row r="158" spans="1:5" ht="12.75">
      <c r="A158" s="35" t="s">
        <v>55</v>
      </c>
      <c r="E158" s="39" t="s">
        <v>5</v>
      </c>
    </row>
    <row r="159" spans="1:5" ht="12.75">
      <c r="A159" s="35" t="s">
        <v>56</v>
      </c>
      <c r="E159" s="40" t="s">
        <v>5</v>
      </c>
    </row>
    <row r="160" spans="1:5" ht="114.75">
      <c r="A160" t="s">
        <v>57</v>
      </c>
      <c r="E160" s="39" t="s">
        <v>191</v>
      </c>
    </row>
    <row r="161" spans="1:16" ht="12.75">
      <c r="A161" t="s">
        <v>49</v>
      </c>
      <c s="34" t="s">
        <v>192</v>
      </c>
      <c s="34" t="s">
        <v>193</v>
      </c>
      <c s="35" t="s">
        <v>5</v>
      </c>
      <c s="6" t="s">
        <v>194</v>
      </c>
      <c s="36" t="s">
        <v>53</v>
      </c>
      <c s="37">
        <v>1</v>
      </c>
      <c s="36">
        <v>0</v>
      </c>
      <c s="36">
        <f>ROUND(G161*H161,6)</f>
      </c>
      <c r="L161" s="38">
        <v>0</v>
      </c>
      <c s="32">
        <f>ROUND(ROUND(L161,2)*ROUND(G161,3),2)</f>
      </c>
      <c s="36" t="s">
        <v>99</v>
      </c>
      <c>
        <f>(M161*21)/100</f>
      </c>
      <c t="s">
        <v>27</v>
      </c>
    </row>
    <row r="162" spans="1:5" ht="12.75">
      <c r="A162" s="35" t="s">
        <v>55</v>
      </c>
      <c r="E162" s="39" t="s">
        <v>5</v>
      </c>
    </row>
    <row r="163" spans="1:5" ht="12.75">
      <c r="A163" s="35" t="s">
        <v>56</v>
      </c>
      <c r="E163" s="40" t="s">
        <v>5</v>
      </c>
    </row>
    <row r="164" spans="1:5" ht="76.5">
      <c r="A164" t="s">
        <v>57</v>
      </c>
      <c r="E164" s="39" t="s">
        <v>195</v>
      </c>
    </row>
    <row r="165" spans="1:16" ht="12.75">
      <c r="A165" t="s">
        <v>49</v>
      </c>
      <c s="34" t="s">
        <v>196</v>
      </c>
      <c s="34" t="s">
        <v>197</v>
      </c>
      <c s="35" t="s">
        <v>5</v>
      </c>
      <c s="6" t="s">
        <v>198</v>
      </c>
      <c s="36" t="s">
        <v>53</v>
      </c>
      <c s="37">
        <v>50</v>
      </c>
      <c s="36">
        <v>0</v>
      </c>
      <c s="36">
        <f>ROUND(G165*H165,6)</f>
      </c>
      <c r="L165" s="38">
        <v>0</v>
      </c>
      <c s="32">
        <f>ROUND(ROUND(L165,2)*ROUND(G165,3),2)</f>
      </c>
      <c s="36" t="s">
        <v>99</v>
      </c>
      <c>
        <f>(M165*21)/100</f>
      </c>
      <c t="s">
        <v>27</v>
      </c>
    </row>
    <row r="166" spans="1:5" ht="12.75">
      <c r="A166" s="35" t="s">
        <v>55</v>
      </c>
      <c r="E166" s="39" t="s">
        <v>5</v>
      </c>
    </row>
    <row r="167" spans="1:5" ht="12.75">
      <c r="A167" s="35" t="s">
        <v>56</v>
      </c>
      <c r="E167" s="40" t="s">
        <v>5</v>
      </c>
    </row>
    <row r="168" spans="1:5" ht="127.5">
      <c r="A168" t="s">
        <v>57</v>
      </c>
      <c r="E168" s="39" t="s">
        <v>199</v>
      </c>
    </row>
    <row r="169" spans="1:16" ht="12.75">
      <c r="A169" t="s">
        <v>49</v>
      </c>
      <c s="34" t="s">
        <v>200</v>
      </c>
      <c s="34" t="s">
        <v>201</v>
      </c>
      <c s="35" t="s">
        <v>5</v>
      </c>
      <c s="6" t="s">
        <v>202</v>
      </c>
      <c s="36" t="s">
        <v>92</v>
      </c>
      <c s="37">
        <v>32</v>
      </c>
      <c s="36">
        <v>0</v>
      </c>
      <c s="36">
        <f>ROUND(G169*H169,6)</f>
      </c>
      <c r="L169" s="38">
        <v>0</v>
      </c>
      <c s="32">
        <f>ROUND(ROUND(L169,2)*ROUND(G169,3),2)</f>
      </c>
      <c s="36" t="s">
        <v>99</v>
      </c>
      <c>
        <f>(M169*21)/100</f>
      </c>
      <c t="s">
        <v>27</v>
      </c>
    </row>
    <row r="170" spans="1:5" ht="12.75">
      <c r="A170" s="35" t="s">
        <v>55</v>
      </c>
      <c r="E170" s="39" t="s">
        <v>5</v>
      </c>
    </row>
    <row r="171" spans="1:5" ht="12.75">
      <c r="A171" s="35" t="s">
        <v>56</v>
      </c>
      <c r="E171" s="40" t="s">
        <v>5</v>
      </c>
    </row>
    <row r="172" spans="1:5" ht="102">
      <c r="A172" t="s">
        <v>57</v>
      </c>
      <c r="E172" s="39" t="s">
        <v>203</v>
      </c>
    </row>
    <row r="173" spans="1:16" ht="12.75">
      <c r="A173" t="s">
        <v>49</v>
      </c>
      <c s="34" t="s">
        <v>204</v>
      </c>
      <c s="34" t="s">
        <v>205</v>
      </c>
      <c s="35" t="s">
        <v>5</v>
      </c>
      <c s="6" t="s">
        <v>206</v>
      </c>
      <c s="36" t="s">
        <v>53</v>
      </c>
      <c s="37">
        <v>3</v>
      </c>
      <c s="36">
        <v>0</v>
      </c>
      <c s="36">
        <f>ROUND(G173*H173,6)</f>
      </c>
      <c r="L173" s="38">
        <v>0</v>
      </c>
      <c s="32">
        <f>ROUND(ROUND(L173,2)*ROUND(G173,3),2)</f>
      </c>
      <c s="36" t="s">
        <v>99</v>
      </c>
      <c>
        <f>(M173*21)/100</f>
      </c>
      <c t="s">
        <v>27</v>
      </c>
    </row>
    <row r="174" spans="1:5" ht="12.75">
      <c r="A174" s="35" t="s">
        <v>55</v>
      </c>
      <c r="E174" s="39" t="s">
        <v>5</v>
      </c>
    </row>
    <row r="175" spans="1:5" ht="12.75">
      <c r="A175" s="35" t="s">
        <v>56</v>
      </c>
      <c r="E175" s="40" t="s">
        <v>5</v>
      </c>
    </row>
    <row r="176" spans="1:5" ht="140.25">
      <c r="A176" t="s">
        <v>57</v>
      </c>
      <c r="E176" s="39" t="s">
        <v>207</v>
      </c>
    </row>
    <row r="177" spans="1:16" ht="12.75">
      <c r="A177" t="s">
        <v>49</v>
      </c>
      <c s="34" t="s">
        <v>208</v>
      </c>
      <c s="34" t="s">
        <v>209</v>
      </c>
      <c s="35" t="s">
        <v>5</v>
      </c>
      <c s="6" t="s">
        <v>210</v>
      </c>
      <c s="36" t="s">
        <v>53</v>
      </c>
      <c s="37">
        <v>1</v>
      </c>
      <c s="36">
        <v>0</v>
      </c>
      <c s="36">
        <f>ROUND(G177*H177,6)</f>
      </c>
      <c r="L177" s="38">
        <v>0</v>
      </c>
      <c s="32">
        <f>ROUND(ROUND(L177,2)*ROUND(G177,3),2)</f>
      </c>
      <c s="36" t="s">
        <v>99</v>
      </c>
      <c>
        <f>(M177*21)/100</f>
      </c>
      <c t="s">
        <v>27</v>
      </c>
    </row>
    <row r="178" spans="1:5" ht="12.75">
      <c r="A178" s="35" t="s">
        <v>55</v>
      </c>
      <c r="E178" s="39" t="s">
        <v>5</v>
      </c>
    </row>
    <row r="179" spans="1:5" ht="12.75">
      <c r="A179" s="35" t="s">
        <v>56</v>
      </c>
      <c r="E179" s="40" t="s">
        <v>5</v>
      </c>
    </row>
    <row r="180" spans="1:5" ht="140.25">
      <c r="A180" t="s">
        <v>57</v>
      </c>
      <c r="E180" s="39" t="s">
        <v>211</v>
      </c>
    </row>
    <row r="181" spans="1:16" ht="12.75">
      <c r="A181" t="s">
        <v>49</v>
      </c>
      <c s="34" t="s">
        <v>212</v>
      </c>
      <c s="34" t="s">
        <v>169</v>
      </c>
      <c s="35" t="s">
        <v>5</v>
      </c>
      <c s="6" t="s">
        <v>213</v>
      </c>
      <c s="36" t="s">
        <v>53</v>
      </c>
      <c s="37">
        <v>6</v>
      </c>
      <c s="36">
        <v>0</v>
      </c>
      <c s="36">
        <f>ROUND(G181*H181,6)</f>
      </c>
      <c r="L181" s="38">
        <v>0</v>
      </c>
      <c s="32">
        <f>ROUND(ROUND(L181,2)*ROUND(G181,3),2)</f>
      </c>
      <c s="36" t="s">
        <v>99</v>
      </c>
      <c>
        <f>(M181*21)/100</f>
      </c>
      <c t="s">
        <v>27</v>
      </c>
    </row>
    <row r="182" spans="1:5" ht="12.75">
      <c r="A182" s="35" t="s">
        <v>55</v>
      </c>
      <c r="E182" s="39" t="s">
        <v>5</v>
      </c>
    </row>
    <row r="183" spans="1:5" ht="12.75">
      <c r="A183" s="35" t="s">
        <v>56</v>
      </c>
      <c r="E183" s="40" t="s">
        <v>5</v>
      </c>
    </row>
    <row r="184" spans="1:5" ht="153">
      <c r="A184" t="s">
        <v>57</v>
      </c>
      <c r="E184" s="39" t="s">
        <v>171</v>
      </c>
    </row>
    <row r="185" spans="1:16" ht="12.75">
      <c r="A185" t="s">
        <v>49</v>
      </c>
      <c s="34" t="s">
        <v>214</v>
      </c>
      <c s="34" t="s">
        <v>215</v>
      </c>
      <c s="35" t="s">
        <v>5</v>
      </c>
      <c s="6" t="s">
        <v>216</v>
      </c>
      <c s="36" t="s">
        <v>53</v>
      </c>
      <c s="37">
        <v>1</v>
      </c>
      <c s="36">
        <v>0</v>
      </c>
      <c s="36">
        <f>ROUND(G185*H185,6)</f>
      </c>
      <c r="L185" s="38">
        <v>0</v>
      </c>
      <c s="32">
        <f>ROUND(ROUND(L185,2)*ROUND(G185,3),2)</f>
      </c>
      <c s="36" t="s">
        <v>99</v>
      </c>
      <c>
        <f>(M185*21)/100</f>
      </c>
      <c t="s">
        <v>27</v>
      </c>
    </row>
    <row r="186" spans="1:5" ht="12.75">
      <c r="A186" s="35" t="s">
        <v>55</v>
      </c>
      <c r="E186" s="39" t="s">
        <v>5</v>
      </c>
    </row>
    <row r="187" spans="1:5" ht="12.75">
      <c r="A187" s="35" t="s">
        <v>56</v>
      </c>
      <c r="E187" s="40" t="s">
        <v>5</v>
      </c>
    </row>
    <row r="188" spans="1:5" ht="140.25">
      <c r="A188" t="s">
        <v>57</v>
      </c>
      <c r="E188" s="39" t="s">
        <v>217</v>
      </c>
    </row>
    <row r="189" spans="1:16" ht="12.75">
      <c r="A189" t="s">
        <v>49</v>
      </c>
      <c s="34" t="s">
        <v>218</v>
      </c>
      <c s="34" t="s">
        <v>215</v>
      </c>
      <c s="35" t="s">
        <v>103</v>
      </c>
      <c s="6" t="s">
        <v>219</v>
      </c>
      <c s="36" t="s">
        <v>53</v>
      </c>
      <c s="37">
        <v>3</v>
      </c>
      <c s="36">
        <v>0</v>
      </c>
      <c s="36">
        <f>ROUND(G189*H189,6)</f>
      </c>
      <c r="L189" s="38">
        <v>0</v>
      </c>
      <c s="32">
        <f>ROUND(ROUND(L189,2)*ROUND(G189,3),2)</f>
      </c>
      <c s="36" t="s">
        <v>99</v>
      </c>
      <c>
        <f>(M189*21)/100</f>
      </c>
      <c t="s">
        <v>27</v>
      </c>
    </row>
    <row r="190" spans="1:5" ht="12.75">
      <c r="A190" s="35" t="s">
        <v>55</v>
      </c>
      <c r="E190" s="39" t="s">
        <v>5</v>
      </c>
    </row>
    <row r="191" spans="1:5" ht="12.75">
      <c r="A191" s="35" t="s">
        <v>56</v>
      </c>
      <c r="E191" s="40" t="s">
        <v>5</v>
      </c>
    </row>
    <row r="192" spans="1:5" ht="140.25">
      <c r="A192" t="s">
        <v>57</v>
      </c>
      <c r="E192" s="39" t="s">
        <v>217</v>
      </c>
    </row>
    <row r="193" spans="1:16" ht="12.75">
      <c r="A193" t="s">
        <v>49</v>
      </c>
      <c s="34" t="s">
        <v>220</v>
      </c>
      <c s="34" t="s">
        <v>215</v>
      </c>
      <c s="35" t="s">
        <v>27</v>
      </c>
      <c s="6" t="s">
        <v>221</v>
      </c>
      <c s="36" t="s">
        <v>53</v>
      </c>
      <c s="37">
        <v>2</v>
      </c>
      <c s="36">
        <v>0</v>
      </c>
      <c s="36">
        <f>ROUND(G193*H193,6)</f>
      </c>
      <c r="L193" s="38">
        <v>0</v>
      </c>
      <c s="32">
        <f>ROUND(ROUND(L193,2)*ROUND(G193,3),2)</f>
      </c>
      <c s="36" t="s">
        <v>99</v>
      </c>
      <c>
        <f>(M193*21)/100</f>
      </c>
      <c t="s">
        <v>27</v>
      </c>
    </row>
    <row r="194" spans="1:5" ht="12.75">
      <c r="A194" s="35" t="s">
        <v>55</v>
      </c>
      <c r="E194" s="39" t="s">
        <v>5</v>
      </c>
    </row>
    <row r="195" spans="1:5" ht="12.75">
      <c r="A195" s="35" t="s">
        <v>56</v>
      </c>
      <c r="E195" s="40" t="s">
        <v>5</v>
      </c>
    </row>
    <row r="196" spans="1:5" ht="140.25">
      <c r="A196" t="s">
        <v>57</v>
      </c>
      <c r="E196" s="39" t="s">
        <v>217</v>
      </c>
    </row>
    <row r="197" spans="1:16" ht="12.75">
      <c r="A197" t="s">
        <v>49</v>
      </c>
      <c s="34" t="s">
        <v>222</v>
      </c>
      <c s="34" t="s">
        <v>215</v>
      </c>
      <c s="35" t="s">
        <v>26</v>
      </c>
      <c s="6" t="s">
        <v>223</v>
      </c>
      <c s="36" t="s">
        <v>53</v>
      </c>
      <c s="37">
        <v>6</v>
      </c>
      <c s="36">
        <v>0</v>
      </c>
      <c s="36">
        <f>ROUND(G197*H197,6)</f>
      </c>
      <c r="L197" s="38">
        <v>0</v>
      </c>
      <c s="32">
        <f>ROUND(ROUND(L197,2)*ROUND(G197,3),2)</f>
      </c>
      <c s="36" t="s">
        <v>99</v>
      </c>
      <c>
        <f>(M197*21)/100</f>
      </c>
      <c t="s">
        <v>27</v>
      </c>
    </row>
    <row r="198" spans="1:5" ht="12.75">
      <c r="A198" s="35" t="s">
        <v>55</v>
      </c>
      <c r="E198" s="39" t="s">
        <v>5</v>
      </c>
    </row>
    <row r="199" spans="1:5" ht="12.75">
      <c r="A199" s="35" t="s">
        <v>56</v>
      </c>
      <c r="E199" s="40" t="s">
        <v>5</v>
      </c>
    </row>
    <row r="200" spans="1:5" ht="140.25">
      <c r="A200" t="s">
        <v>57</v>
      </c>
      <c r="E200" s="39" t="s">
        <v>217</v>
      </c>
    </row>
    <row r="201" spans="1:16" ht="12.75">
      <c r="A201" t="s">
        <v>49</v>
      </c>
      <c s="34" t="s">
        <v>224</v>
      </c>
      <c s="34" t="s">
        <v>225</v>
      </c>
      <c s="35" t="s">
        <v>5</v>
      </c>
      <c s="6" t="s">
        <v>226</v>
      </c>
      <c s="36" t="s">
        <v>53</v>
      </c>
      <c s="37">
        <v>3</v>
      </c>
      <c s="36">
        <v>0</v>
      </c>
      <c s="36">
        <f>ROUND(G201*H201,6)</f>
      </c>
      <c r="L201" s="38">
        <v>0</v>
      </c>
      <c s="32">
        <f>ROUND(ROUND(L201,2)*ROUND(G201,3),2)</f>
      </c>
      <c s="36" t="s">
        <v>99</v>
      </c>
      <c>
        <f>(M201*21)/100</f>
      </c>
      <c t="s">
        <v>27</v>
      </c>
    </row>
    <row r="202" spans="1:5" ht="12.75">
      <c r="A202" s="35" t="s">
        <v>55</v>
      </c>
      <c r="E202" s="39" t="s">
        <v>5</v>
      </c>
    </row>
    <row r="203" spans="1:5" ht="12.75">
      <c r="A203" s="35" t="s">
        <v>56</v>
      </c>
      <c r="E203" s="40" t="s">
        <v>5</v>
      </c>
    </row>
    <row r="204" spans="1:5" ht="12.75">
      <c r="A204" t="s">
        <v>57</v>
      </c>
      <c r="E204" s="39" t="s">
        <v>5</v>
      </c>
    </row>
    <row r="205" spans="1:16" ht="12.75">
      <c r="A205" t="s">
        <v>49</v>
      </c>
      <c s="34" t="s">
        <v>227</v>
      </c>
      <c s="34" t="s">
        <v>228</v>
      </c>
      <c s="35" t="s">
        <v>5</v>
      </c>
      <c s="6" t="s">
        <v>229</v>
      </c>
      <c s="36" t="s">
        <v>53</v>
      </c>
      <c s="37">
        <v>3</v>
      </c>
      <c s="36">
        <v>0</v>
      </c>
      <c s="36">
        <f>ROUND(G205*H205,6)</f>
      </c>
      <c r="L205" s="38">
        <v>0</v>
      </c>
      <c s="32">
        <f>ROUND(ROUND(L205,2)*ROUND(G205,3),2)</f>
      </c>
      <c s="36" t="s">
        <v>99</v>
      </c>
      <c>
        <f>(M205*21)/100</f>
      </c>
      <c t="s">
        <v>27</v>
      </c>
    </row>
    <row r="206" spans="1:5" ht="12.75">
      <c r="A206" s="35" t="s">
        <v>55</v>
      </c>
      <c r="E206" s="39" t="s">
        <v>5</v>
      </c>
    </row>
    <row r="207" spans="1:5" ht="12.75">
      <c r="A207" s="35" t="s">
        <v>56</v>
      </c>
      <c r="E207" s="40" t="s">
        <v>5</v>
      </c>
    </row>
    <row r="208" spans="1:5" ht="12.75">
      <c r="A208" t="s">
        <v>57</v>
      </c>
      <c r="E20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1290</v>
      </c>
      <c s="41">
        <f>Rekapitulace!C30</f>
      </c>
      <c s="20" t="s">
        <v>0</v>
      </c>
      <c t="s">
        <v>23</v>
      </c>
      <c t="s">
        <v>27</v>
      </c>
    </row>
    <row r="4" spans="1:16" ht="32" customHeight="1">
      <c r="A4" s="24" t="s">
        <v>20</v>
      </c>
      <c s="25" t="s">
        <v>28</v>
      </c>
      <c s="27" t="s">
        <v>1290</v>
      </c>
      <c r="E4" s="26" t="s">
        <v>1291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1406</v>
      </c>
      <c r="E8" s="30" t="s">
        <v>1405</v>
      </c>
      <c r="J8" s="29">
        <f>0+J9+J46+J51+J96+J105</f>
      </c>
      <c s="29">
        <f>0+K9+K46+K51+K96+K105</f>
      </c>
      <c s="29">
        <f>0+L9+L46+L51+L96+L105</f>
      </c>
      <c s="29">
        <f>0+M9+M46+M51+M96+M105</f>
      </c>
    </row>
    <row r="9" spans="1:13" ht="12.75">
      <c r="A9" t="s">
        <v>46</v>
      </c>
      <c r="C9" s="31" t="s">
        <v>103</v>
      </c>
      <c r="E9" s="33" t="s">
        <v>916</v>
      </c>
      <c r="J9" s="32">
        <f>0</f>
      </c>
      <c s="32">
        <f>0</f>
      </c>
      <c s="32">
        <f>0+L10+L14+L18+L22+L26+L30+L34+L38+L42</f>
      </c>
      <c s="32">
        <f>0+M10+M14+M18+M22+M26+M30+M34+M38+M42</f>
      </c>
    </row>
    <row r="10" spans="1:16" ht="25.5">
      <c r="A10" t="s">
        <v>49</v>
      </c>
      <c s="34" t="s">
        <v>103</v>
      </c>
      <c s="34" t="s">
        <v>1340</v>
      </c>
      <c s="35" t="s">
        <v>5</v>
      </c>
      <c s="6" t="s">
        <v>1341</v>
      </c>
      <c s="36" t="s">
        <v>236</v>
      </c>
      <c s="37">
        <v>74.038</v>
      </c>
      <c s="36">
        <v>0</v>
      </c>
      <c s="36">
        <f>ROUND(G10*H10,6)</f>
      </c>
      <c r="L10" s="38">
        <v>0</v>
      </c>
      <c s="32">
        <f>ROUND(ROUND(L10,2)*ROUND(G10,3),2)</f>
      </c>
      <c s="36" t="s">
        <v>919</v>
      </c>
      <c>
        <f>(M10*21)/100</f>
      </c>
      <c t="s">
        <v>27</v>
      </c>
    </row>
    <row r="11" spans="1:5" ht="38.25">
      <c r="A11" s="35" t="s">
        <v>55</v>
      </c>
      <c r="E11" s="39" t="s">
        <v>1342</v>
      </c>
    </row>
    <row r="12" spans="1:5" ht="12.75">
      <c r="A12" s="35" t="s">
        <v>56</v>
      </c>
      <c r="E12" s="40" t="s">
        <v>5</v>
      </c>
    </row>
    <row r="13" spans="1:5" ht="12.75">
      <c r="A13" t="s">
        <v>57</v>
      </c>
      <c r="E13" s="39" t="s">
        <v>5</v>
      </c>
    </row>
    <row r="14" spans="1:16" ht="25.5">
      <c r="A14" t="s">
        <v>49</v>
      </c>
      <c s="34" t="s">
        <v>27</v>
      </c>
      <c s="34" t="s">
        <v>1343</v>
      </c>
      <c s="35" t="s">
        <v>5</v>
      </c>
      <c s="6" t="s">
        <v>1344</v>
      </c>
      <c s="36" t="s">
        <v>423</v>
      </c>
      <c s="37">
        <v>141.024</v>
      </c>
      <c s="36">
        <v>0.000851</v>
      </c>
      <c s="36">
        <f>ROUND(G14*H14,6)</f>
      </c>
      <c r="L14" s="38">
        <v>0</v>
      </c>
      <c s="32">
        <f>ROUND(ROUND(L14,2)*ROUND(G14,3),2)</f>
      </c>
      <c s="36" t="s">
        <v>919</v>
      </c>
      <c>
        <f>(M14*21)/100</f>
      </c>
      <c t="s">
        <v>27</v>
      </c>
    </row>
    <row r="15" spans="1:5" ht="25.5">
      <c r="A15" s="35" t="s">
        <v>55</v>
      </c>
      <c r="E15" s="39" t="s">
        <v>1344</v>
      </c>
    </row>
    <row r="16" spans="1:5" ht="12.75">
      <c r="A16" s="35" t="s">
        <v>56</v>
      </c>
      <c r="E16" s="40" t="s">
        <v>5</v>
      </c>
    </row>
    <row r="17" spans="1:5" ht="12.75">
      <c r="A17" t="s">
        <v>57</v>
      </c>
      <c r="E17" s="39" t="s">
        <v>5</v>
      </c>
    </row>
    <row r="18" spans="1:16" ht="25.5">
      <c r="A18" t="s">
        <v>49</v>
      </c>
      <c s="34" t="s">
        <v>26</v>
      </c>
      <c s="34" t="s">
        <v>1345</v>
      </c>
      <c s="35" t="s">
        <v>5</v>
      </c>
      <c s="6" t="s">
        <v>1346</v>
      </c>
      <c s="36" t="s">
        <v>423</v>
      </c>
      <c s="37">
        <v>141.024</v>
      </c>
      <c s="36">
        <v>0</v>
      </c>
      <c s="36">
        <f>ROUND(G18*H18,6)</f>
      </c>
      <c r="L18" s="38">
        <v>0</v>
      </c>
      <c s="32">
        <f>ROUND(ROUND(L18,2)*ROUND(G18,3),2)</f>
      </c>
      <c s="36" t="s">
        <v>919</v>
      </c>
      <c>
        <f>(M18*21)/100</f>
      </c>
      <c t="s">
        <v>27</v>
      </c>
    </row>
    <row r="19" spans="1:5" ht="25.5">
      <c r="A19" s="35" t="s">
        <v>55</v>
      </c>
      <c r="E19" s="39" t="s">
        <v>1346</v>
      </c>
    </row>
    <row r="20" spans="1:5" ht="12.75">
      <c r="A20" s="35" t="s">
        <v>56</v>
      </c>
      <c r="E20" s="40" t="s">
        <v>5</v>
      </c>
    </row>
    <row r="21" spans="1:5" ht="12.75">
      <c r="A21" t="s">
        <v>57</v>
      </c>
      <c r="E21" s="39" t="s">
        <v>5</v>
      </c>
    </row>
    <row r="22" spans="1:16" ht="25.5">
      <c r="A22" t="s">
        <v>49</v>
      </c>
      <c s="34" t="s">
        <v>112</v>
      </c>
      <c s="34" t="s">
        <v>1034</v>
      </c>
      <c s="35" t="s">
        <v>5</v>
      </c>
      <c s="6" t="s">
        <v>1035</v>
      </c>
      <c s="36" t="s">
        <v>236</v>
      </c>
      <c s="37">
        <v>25.178</v>
      </c>
      <c s="36">
        <v>0</v>
      </c>
      <c s="36">
        <f>ROUND(G22*H22,6)</f>
      </c>
      <c r="L22" s="38">
        <v>0</v>
      </c>
      <c s="32">
        <f>ROUND(ROUND(L22,2)*ROUND(G22,3),2)</f>
      </c>
      <c s="36" t="s">
        <v>919</v>
      </c>
      <c>
        <f>(M22*21)/100</f>
      </c>
      <c t="s">
        <v>27</v>
      </c>
    </row>
    <row r="23" spans="1:5" ht="25.5">
      <c r="A23" s="35" t="s">
        <v>55</v>
      </c>
      <c r="E23" s="39" t="s">
        <v>1035</v>
      </c>
    </row>
    <row r="24" spans="1:5" ht="12.75">
      <c r="A24" s="35" t="s">
        <v>56</v>
      </c>
      <c r="E24" s="40" t="s">
        <v>5</v>
      </c>
    </row>
    <row r="25" spans="1:5" ht="12.75">
      <c r="A25" t="s">
        <v>57</v>
      </c>
      <c r="E25" s="39" t="s">
        <v>5</v>
      </c>
    </row>
    <row r="26" spans="1:16" ht="25.5">
      <c r="A26" t="s">
        <v>49</v>
      </c>
      <c s="34" t="s">
        <v>115</v>
      </c>
      <c s="34" t="s">
        <v>925</v>
      </c>
      <c s="35" t="s">
        <v>5</v>
      </c>
      <c s="6" t="s">
        <v>926</v>
      </c>
      <c s="36" t="s">
        <v>236</v>
      </c>
      <c s="37">
        <v>74.038</v>
      </c>
      <c s="36">
        <v>0</v>
      </c>
      <c s="36">
        <f>ROUND(G26*H26,6)</f>
      </c>
      <c r="L26" s="38">
        <v>0</v>
      </c>
      <c s="32">
        <f>ROUND(ROUND(L26,2)*ROUND(G26,3),2)</f>
      </c>
      <c s="36" t="s">
        <v>919</v>
      </c>
      <c>
        <f>(M26*21)/100</f>
      </c>
      <c t="s">
        <v>27</v>
      </c>
    </row>
    <row r="27" spans="1:5" ht="25.5">
      <c r="A27" s="35" t="s">
        <v>55</v>
      </c>
      <c r="E27" s="39" t="s">
        <v>926</v>
      </c>
    </row>
    <row r="28" spans="1:5" ht="12.75">
      <c r="A28" s="35" t="s">
        <v>56</v>
      </c>
      <c r="E28" s="40" t="s">
        <v>5</v>
      </c>
    </row>
    <row r="29" spans="1:5" ht="12.75">
      <c r="A29" t="s">
        <v>57</v>
      </c>
      <c r="E29" s="39" t="s">
        <v>5</v>
      </c>
    </row>
    <row r="30" spans="1:16" ht="25.5">
      <c r="A30" t="s">
        <v>49</v>
      </c>
      <c s="34" t="s">
        <v>118</v>
      </c>
      <c s="34" t="s">
        <v>1036</v>
      </c>
      <c s="35" t="s">
        <v>5</v>
      </c>
      <c s="6" t="s">
        <v>1037</v>
      </c>
      <c s="36" t="s">
        <v>236</v>
      </c>
      <c s="37">
        <v>25.178</v>
      </c>
      <c s="36">
        <v>0</v>
      </c>
      <c s="36">
        <f>ROUND(G30*H30,6)</f>
      </c>
      <c r="L30" s="38">
        <v>0</v>
      </c>
      <c s="32">
        <f>ROUND(ROUND(L30,2)*ROUND(G30,3),2)</f>
      </c>
      <c s="36" t="s">
        <v>919</v>
      </c>
      <c>
        <f>(M30*21)/100</f>
      </c>
      <c t="s">
        <v>27</v>
      </c>
    </row>
    <row r="31" spans="1:5" ht="25.5">
      <c r="A31" s="35" t="s">
        <v>55</v>
      </c>
      <c r="E31" s="39" t="s">
        <v>1037</v>
      </c>
    </row>
    <row r="32" spans="1:5" ht="12.75">
      <c r="A32" s="35" t="s">
        <v>56</v>
      </c>
      <c r="E32" s="40" t="s">
        <v>5</v>
      </c>
    </row>
    <row r="33" spans="1:5" ht="12.75">
      <c r="A33" t="s">
        <v>57</v>
      </c>
      <c r="E33" s="39" t="s">
        <v>5</v>
      </c>
    </row>
    <row r="34" spans="1:16" ht="25.5">
      <c r="A34" t="s">
        <v>49</v>
      </c>
      <c s="34" t="s">
        <v>121</v>
      </c>
      <c s="34" t="s">
        <v>1347</v>
      </c>
      <c s="35" t="s">
        <v>5</v>
      </c>
      <c s="6" t="s">
        <v>1348</v>
      </c>
      <c s="36" t="s">
        <v>236</v>
      </c>
      <c s="37">
        <v>13.985</v>
      </c>
      <c s="36">
        <v>0</v>
      </c>
      <c s="36">
        <f>ROUND(G34*H34,6)</f>
      </c>
      <c r="L34" s="38">
        <v>0</v>
      </c>
      <c s="32">
        <f>ROUND(ROUND(L34,2)*ROUND(G34,3),2)</f>
      </c>
      <c s="36" t="s">
        <v>919</v>
      </c>
      <c>
        <f>(M34*21)/100</f>
      </c>
      <c t="s">
        <v>27</v>
      </c>
    </row>
    <row r="35" spans="1:5" ht="38.25">
      <c r="A35" s="35" t="s">
        <v>55</v>
      </c>
      <c r="E35" s="39" t="s">
        <v>1349</v>
      </c>
    </row>
    <row r="36" spans="1:5" ht="12.75">
      <c r="A36" s="35" t="s">
        <v>56</v>
      </c>
      <c r="E36" s="40" t="s">
        <v>5</v>
      </c>
    </row>
    <row r="37" spans="1:5" ht="12.75">
      <c r="A37" t="s">
        <v>57</v>
      </c>
      <c r="E37" s="39" t="s">
        <v>5</v>
      </c>
    </row>
    <row r="38" spans="1:16" ht="12.75">
      <c r="A38" t="s">
        <v>49</v>
      </c>
      <c s="34" t="s">
        <v>125</v>
      </c>
      <c s="34" t="s">
        <v>1165</v>
      </c>
      <c s="35" t="s">
        <v>5</v>
      </c>
      <c s="6" t="s">
        <v>1166</v>
      </c>
      <c s="36" t="s">
        <v>932</v>
      </c>
      <c s="37">
        <v>23.775</v>
      </c>
      <c s="36">
        <v>1</v>
      </c>
      <c s="36">
        <f>ROUND(G38*H38,6)</f>
      </c>
      <c r="L38" s="38">
        <v>0</v>
      </c>
      <c s="32">
        <f>ROUND(ROUND(L38,2)*ROUND(G38,3),2)</f>
      </c>
      <c s="36" t="s">
        <v>919</v>
      </c>
      <c>
        <f>(M38*21)/100</f>
      </c>
      <c t="s">
        <v>27</v>
      </c>
    </row>
    <row r="39" spans="1:5" ht="12.75">
      <c r="A39" s="35" t="s">
        <v>55</v>
      </c>
      <c r="E39" s="39" t="s">
        <v>1166</v>
      </c>
    </row>
    <row r="40" spans="1:5" ht="12.75">
      <c r="A40" s="35" t="s">
        <v>56</v>
      </c>
      <c r="E40" s="40" t="s">
        <v>5</v>
      </c>
    </row>
    <row r="41" spans="1:5" ht="12.75">
      <c r="A41" t="s">
        <v>57</v>
      </c>
      <c r="E41" s="39" t="s">
        <v>5</v>
      </c>
    </row>
    <row r="42" spans="1:16" ht="38.25">
      <c r="A42" t="s">
        <v>49</v>
      </c>
      <c s="34" t="s">
        <v>128</v>
      </c>
      <c s="34" t="s">
        <v>1187</v>
      </c>
      <c s="35" t="s">
        <v>5</v>
      </c>
      <c s="6" t="s">
        <v>1188</v>
      </c>
      <c s="36" t="s">
        <v>64</v>
      </c>
      <c s="37">
        <v>33.9</v>
      </c>
      <c s="36">
        <v>0.20449</v>
      </c>
      <c s="36">
        <f>ROUND(G42*H42,6)</f>
      </c>
      <c r="L42" s="38">
        <v>0</v>
      </c>
      <c s="32">
        <f>ROUND(ROUND(L42,2)*ROUND(G42,3),2)</f>
      </c>
      <c s="36" t="s">
        <v>919</v>
      </c>
      <c>
        <f>(M42*21)/100</f>
      </c>
      <c t="s">
        <v>27</v>
      </c>
    </row>
    <row r="43" spans="1:5" ht="38.25">
      <c r="A43" s="35" t="s">
        <v>55</v>
      </c>
      <c r="E43" s="39" t="s">
        <v>1189</v>
      </c>
    </row>
    <row r="44" spans="1:5" ht="12.75">
      <c r="A44" s="35" t="s">
        <v>56</v>
      </c>
      <c r="E44" s="40" t="s">
        <v>5</v>
      </c>
    </row>
    <row r="45" spans="1:5" ht="12.75">
      <c r="A45" t="s">
        <v>57</v>
      </c>
      <c r="E45" s="39" t="s">
        <v>5</v>
      </c>
    </row>
    <row r="46" spans="1:13" ht="12.75">
      <c r="A46" t="s">
        <v>46</v>
      </c>
      <c r="C46" s="31" t="s">
        <v>112</v>
      </c>
      <c r="E46" s="33" t="s">
        <v>1048</v>
      </c>
      <c r="J46" s="32">
        <f>0</f>
      </c>
      <c s="32">
        <f>0</f>
      </c>
      <c s="32">
        <f>0+L47</f>
      </c>
      <c s="32">
        <f>0+M47</f>
      </c>
    </row>
    <row r="47" spans="1:16" ht="25.5">
      <c r="A47" t="s">
        <v>49</v>
      </c>
      <c s="34" t="s">
        <v>132</v>
      </c>
      <c s="34" t="s">
        <v>1049</v>
      </c>
      <c s="35" t="s">
        <v>5</v>
      </c>
      <c s="6" t="s">
        <v>1050</v>
      </c>
      <c s="36" t="s">
        <v>236</v>
      </c>
      <c s="37">
        <v>5.085</v>
      </c>
      <c s="36">
        <v>1.89077</v>
      </c>
      <c s="36">
        <f>ROUND(G47*H47,6)</f>
      </c>
      <c r="L47" s="38">
        <v>0</v>
      </c>
      <c s="32">
        <f>ROUND(ROUND(L47,2)*ROUND(G47,3),2)</f>
      </c>
      <c s="36" t="s">
        <v>919</v>
      </c>
      <c>
        <f>(M47*21)/100</f>
      </c>
      <c t="s">
        <v>27</v>
      </c>
    </row>
    <row r="48" spans="1:5" ht="25.5">
      <c r="A48" s="35" t="s">
        <v>55</v>
      </c>
      <c r="E48" s="39" t="s">
        <v>1050</v>
      </c>
    </row>
    <row r="49" spans="1:5" ht="12.75">
      <c r="A49" s="35" t="s">
        <v>56</v>
      </c>
      <c r="E49" s="40" t="s">
        <v>5</v>
      </c>
    </row>
    <row r="50" spans="1:5" ht="12.75">
      <c r="A50" t="s">
        <v>57</v>
      </c>
      <c r="E50" s="39" t="s">
        <v>5</v>
      </c>
    </row>
    <row r="51" spans="1:13" ht="12.75">
      <c r="A51" t="s">
        <v>46</v>
      </c>
      <c r="C51" s="31" t="s">
        <v>125</v>
      </c>
      <c r="E51" s="33" t="s">
        <v>1082</v>
      </c>
      <c r="J51" s="32">
        <f>0</f>
      </c>
      <c s="32">
        <f>0</f>
      </c>
      <c s="32">
        <f>0+L52+L56+L60+L64+L68+L72+L76+L80+L84+L88+L92</f>
      </c>
      <c s="32">
        <f>0+M52+M56+M60+M64+M68+M72+M76+M80+M84+M88+M92</f>
      </c>
    </row>
    <row r="52" spans="1:16" ht="12.75">
      <c r="A52" t="s">
        <v>49</v>
      </c>
      <c s="34" t="s">
        <v>136</v>
      </c>
      <c s="34" t="s">
        <v>1407</v>
      </c>
      <c s="35" t="s">
        <v>5</v>
      </c>
      <c s="6" t="s">
        <v>1408</v>
      </c>
      <c s="36" t="s">
        <v>53</v>
      </c>
      <c s="37">
        <v>2</v>
      </c>
      <c s="36">
        <v>0.1</v>
      </c>
      <c s="36">
        <f>ROUND(G52*H52,6)</f>
      </c>
      <c r="L52" s="38">
        <v>0</v>
      </c>
      <c s="32">
        <f>ROUND(ROUND(L52,2)*ROUND(G52,3),2)</f>
      </c>
      <c s="36" t="s">
        <v>99</v>
      </c>
      <c>
        <f>(M52*21)/100</f>
      </c>
      <c t="s">
        <v>27</v>
      </c>
    </row>
    <row r="53" spans="1:5" ht="12.75">
      <c r="A53" s="35" t="s">
        <v>55</v>
      </c>
      <c r="E53" s="39" t="s">
        <v>1408</v>
      </c>
    </row>
    <row r="54" spans="1:5" ht="12.75">
      <c r="A54" s="35" t="s">
        <v>56</v>
      </c>
      <c r="E54" s="40" t="s">
        <v>5</v>
      </c>
    </row>
    <row r="55" spans="1:5" ht="76.5">
      <c r="A55" t="s">
        <v>57</v>
      </c>
      <c r="E55" s="39" t="s">
        <v>1409</v>
      </c>
    </row>
    <row r="56" spans="1:16" ht="25.5">
      <c r="A56" t="s">
        <v>49</v>
      </c>
      <c s="34" t="s">
        <v>140</v>
      </c>
      <c s="34" t="s">
        <v>1410</v>
      </c>
      <c s="35" t="s">
        <v>5</v>
      </c>
      <c s="6" t="s">
        <v>1411</v>
      </c>
      <c s="36" t="s">
        <v>64</v>
      </c>
      <c s="37">
        <v>33.9</v>
      </c>
      <c s="36">
        <v>1.6E-05</v>
      </c>
      <c s="36">
        <f>ROUND(G56*H56,6)</f>
      </c>
      <c r="L56" s="38">
        <v>0</v>
      </c>
      <c s="32">
        <f>ROUND(ROUND(L56,2)*ROUND(G56,3),2)</f>
      </c>
      <c s="36" t="s">
        <v>919</v>
      </c>
      <c>
        <f>(M56*21)/100</f>
      </c>
      <c t="s">
        <v>27</v>
      </c>
    </row>
    <row r="57" spans="1:5" ht="25.5">
      <c r="A57" s="35" t="s">
        <v>55</v>
      </c>
      <c r="E57" s="39" t="s">
        <v>1411</v>
      </c>
    </row>
    <row r="58" spans="1:5" ht="12.75">
      <c r="A58" s="35" t="s">
        <v>56</v>
      </c>
      <c r="E58" s="40" t="s">
        <v>5</v>
      </c>
    </row>
    <row r="59" spans="1:5" ht="12.75">
      <c r="A59" t="s">
        <v>57</v>
      </c>
      <c r="E59" s="39" t="s">
        <v>5</v>
      </c>
    </row>
    <row r="60" spans="1:16" ht="12.75">
      <c r="A60" t="s">
        <v>49</v>
      </c>
      <c s="34" t="s">
        <v>144</v>
      </c>
      <c s="34" t="s">
        <v>1412</v>
      </c>
      <c s="35" t="s">
        <v>5</v>
      </c>
      <c s="6" t="s">
        <v>1413</v>
      </c>
      <c s="36" t="s">
        <v>64</v>
      </c>
      <c s="37">
        <v>34.409</v>
      </c>
      <c s="36">
        <v>0.008</v>
      </c>
      <c s="36">
        <f>ROUND(G60*H60,6)</f>
      </c>
      <c r="L60" s="38">
        <v>0</v>
      </c>
      <c s="32">
        <f>ROUND(ROUND(L60,2)*ROUND(G60,3),2)</f>
      </c>
      <c s="36" t="s">
        <v>919</v>
      </c>
      <c>
        <f>(M60*21)/100</f>
      </c>
      <c t="s">
        <v>27</v>
      </c>
    </row>
    <row r="61" spans="1:5" ht="12.75">
      <c r="A61" s="35" t="s">
        <v>55</v>
      </c>
      <c r="E61" s="39" t="s">
        <v>1413</v>
      </c>
    </row>
    <row r="62" spans="1:5" ht="12.75">
      <c r="A62" s="35" t="s">
        <v>56</v>
      </c>
      <c r="E62" s="40" t="s">
        <v>5</v>
      </c>
    </row>
    <row r="63" spans="1:5" ht="12.75">
      <c r="A63" t="s">
        <v>57</v>
      </c>
      <c r="E63" s="39" t="s">
        <v>5</v>
      </c>
    </row>
    <row r="64" spans="1:16" ht="25.5">
      <c r="A64" t="s">
        <v>49</v>
      </c>
      <c s="34" t="s">
        <v>148</v>
      </c>
      <c s="34" t="s">
        <v>1414</v>
      </c>
      <c s="35" t="s">
        <v>5</v>
      </c>
      <c s="6" t="s">
        <v>1415</v>
      </c>
      <c s="36" t="s">
        <v>53</v>
      </c>
      <c s="37">
        <v>4</v>
      </c>
      <c s="36">
        <v>8E-06</v>
      </c>
      <c s="36">
        <f>ROUND(G64*H64,6)</f>
      </c>
      <c r="L64" s="38">
        <v>0</v>
      </c>
      <c s="32">
        <f>ROUND(ROUND(L64,2)*ROUND(G64,3),2)</f>
      </c>
      <c s="36" t="s">
        <v>919</v>
      </c>
      <c>
        <f>(M64*21)/100</f>
      </c>
      <c t="s">
        <v>27</v>
      </c>
    </row>
    <row r="65" spans="1:5" ht="25.5">
      <c r="A65" s="35" t="s">
        <v>55</v>
      </c>
      <c r="E65" s="39" t="s">
        <v>1415</v>
      </c>
    </row>
    <row r="66" spans="1:5" ht="12.75">
      <c r="A66" s="35" t="s">
        <v>56</v>
      </c>
      <c r="E66" s="40" t="s">
        <v>5</v>
      </c>
    </row>
    <row r="67" spans="1:5" ht="12.75">
      <c r="A67" t="s">
        <v>57</v>
      </c>
      <c r="E67" s="39" t="s">
        <v>5</v>
      </c>
    </row>
    <row r="68" spans="1:16" ht="12.75">
      <c r="A68" t="s">
        <v>49</v>
      </c>
      <c s="34" t="s">
        <v>152</v>
      </c>
      <c s="34" t="s">
        <v>1416</v>
      </c>
      <c s="35" t="s">
        <v>5</v>
      </c>
      <c s="6" t="s">
        <v>1417</v>
      </c>
      <c s="36" t="s">
        <v>53</v>
      </c>
      <c s="37">
        <v>4</v>
      </c>
      <c s="36">
        <v>0.0019</v>
      </c>
      <c s="36">
        <f>ROUND(G68*H68,6)</f>
      </c>
      <c r="L68" s="38">
        <v>0</v>
      </c>
      <c s="32">
        <f>ROUND(ROUND(L68,2)*ROUND(G68,3),2)</f>
      </c>
      <c s="36" t="s">
        <v>919</v>
      </c>
      <c>
        <f>(M68*21)/100</f>
      </c>
      <c t="s">
        <v>27</v>
      </c>
    </row>
    <row r="69" spans="1:5" ht="12.75">
      <c r="A69" s="35" t="s">
        <v>55</v>
      </c>
      <c r="E69" s="39" t="s">
        <v>1417</v>
      </c>
    </row>
    <row r="70" spans="1:5" ht="12.75">
      <c r="A70" s="35" t="s">
        <v>56</v>
      </c>
      <c r="E70" s="40" t="s">
        <v>5</v>
      </c>
    </row>
    <row r="71" spans="1:5" ht="12.75">
      <c r="A71" t="s">
        <v>57</v>
      </c>
      <c r="E71" s="39" t="s">
        <v>5</v>
      </c>
    </row>
    <row r="72" spans="1:16" ht="12.75">
      <c r="A72" t="s">
        <v>49</v>
      </c>
      <c s="34" t="s">
        <v>156</v>
      </c>
      <c s="34" t="s">
        <v>1418</v>
      </c>
      <c s="35" t="s">
        <v>5</v>
      </c>
      <c s="6" t="s">
        <v>1419</v>
      </c>
      <c s="36" t="s">
        <v>277</v>
      </c>
      <c s="37">
        <v>4</v>
      </c>
      <c s="36">
        <v>0.00031</v>
      </c>
      <c s="36">
        <f>ROUND(G72*H72,6)</f>
      </c>
      <c r="L72" s="38">
        <v>0</v>
      </c>
      <c s="32">
        <f>ROUND(ROUND(L72,2)*ROUND(G72,3),2)</f>
      </c>
      <c s="36" t="s">
        <v>919</v>
      </c>
      <c>
        <f>(M72*21)/100</f>
      </c>
      <c t="s">
        <v>27</v>
      </c>
    </row>
    <row r="73" spans="1:5" ht="12.75">
      <c r="A73" s="35" t="s">
        <v>55</v>
      </c>
      <c r="E73" s="39" t="s">
        <v>1419</v>
      </c>
    </row>
    <row r="74" spans="1:5" ht="12.75">
      <c r="A74" s="35" t="s">
        <v>56</v>
      </c>
      <c r="E74" s="40" t="s">
        <v>5</v>
      </c>
    </row>
    <row r="75" spans="1:5" ht="12.75">
      <c r="A75" t="s">
        <v>57</v>
      </c>
      <c r="E75" s="39" t="s">
        <v>5</v>
      </c>
    </row>
    <row r="76" spans="1:16" ht="25.5">
      <c r="A76" t="s">
        <v>49</v>
      </c>
      <c s="34" t="s">
        <v>160</v>
      </c>
      <c s="34" t="s">
        <v>1420</v>
      </c>
      <c s="35" t="s">
        <v>5</v>
      </c>
      <c s="6" t="s">
        <v>1421</v>
      </c>
      <c s="36" t="s">
        <v>53</v>
      </c>
      <c s="37">
        <v>1</v>
      </c>
      <c s="36">
        <v>3.04261</v>
      </c>
      <c s="36">
        <f>ROUND(G76*H76,6)</f>
      </c>
      <c r="L76" s="38">
        <v>0</v>
      </c>
      <c s="32">
        <f>ROUND(ROUND(L76,2)*ROUND(G76,3),2)</f>
      </c>
      <c s="36" t="s">
        <v>99</v>
      </c>
      <c>
        <f>(M76*21)/100</f>
      </c>
      <c t="s">
        <v>27</v>
      </c>
    </row>
    <row r="77" spans="1:5" ht="25.5">
      <c r="A77" s="35" t="s">
        <v>55</v>
      </c>
      <c r="E77" s="39" t="s">
        <v>1421</v>
      </c>
    </row>
    <row r="78" spans="1:5" ht="12.75">
      <c r="A78" s="35" t="s">
        <v>56</v>
      </c>
      <c r="E78" s="40" t="s">
        <v>5</v>
      </c>
    </row>
    <row r="79" spans="1:5" ht="51">
      <c r="A79" t="s">
        <v>57</v>
      </c>
      <c r="E79" s="39" t="s">
        <v>1422</v>
      </c>
    </row>
    <row r="80" spans="1:16" ht="25.5">
      <c r="A80" t="s">
        <v>49</v>
      </c>
      <c s="34" t="s">
        <v>164</v>
      </c>
      <c s="34" t="s">
        <v>1423</v>
      </c>
      <c s="35" t="s">
        <v>5</v>
      </c>
      <c s="6" t="s">
        <v>1424</v>
      </c>
      <c s="36" t="s">
        <v>53</v>
      </c>
      <c s="37">
        <v>1</v>
      </c>
      <c s="36">
        <v>3.2</v>
      </c>
      <c s="36">
        <f>ROUND(G80*H80,6)</f>
      </c>
      <c r="L80" s="38">
        <v>0</v>
      </c>
      <c s="32">
        <f>ROUND(ROUND(L80,2)*ROUND(G80,3),2)</f>
      </c>
      <c s="36" t="s">
        <v>99</v>
      </c>
      <c>
        <f>(M80*21)/100</f>
      </c>
      <c t="s">
        <v>27</v>
      </c>
    </row>
    <row r="81" spans="1:5" ht="25.5">
      <c r="A81" s="35" t="s">
        <v>55</v>
      </c>
      <c r="E81" s="39" t="s">
        <v>1424</v>
      </c>
    </row>
    <row r="82" spans="1:5" ht="12.75">
      <c r="A82" s="35" t="s">
        <v>56</v>
      </c>
      <c r="E82" s="40" t="s">
        <v>5</v>
      </c>
    </row>
    <row r="83" spans="1:5" ht="51">
      <c r="A83" t="s">
        <v>57</v>
      </c>
      <c r="E83" s="39" t="s">
        <v>1425</v>
      </c>
    </row>
    <row r="84" spans="1:16" ht="12.75">
      <c r="A84" t="s">
        <v>49</v>
      </c>
      <c s="34" t="s">
        <v>168</v>
      </c>
      <c s="34" t="s">
        <v>1391</v>
      </c>
      <c s="35" t="s">
        <v>5</v>
      </c>
      <c s="6" t="s">
        <v>1392</v>
      </c>
      <c s="36" t="s">
        <v>53</v>
      </c>
      <c s="37">
        <v>2</v>
      </c>
      <c s="36">
        <v>0.217338</v>
      </c>
      <c s="36">
        <f>ROUND(G84*H84,6)</f>
      </c>
      <c r="L84" s="38">
        <v>0</v>
      </c>
      <c s="32">
        <f>ROUND(ROUND(L84,2)*ROUND(G84,3),2)</f>
      </c>
      <c s="36" t="s">
        <v>919</v>
      </c>
      <c>
        <f>(M84*21)/100</f>
      </c>
      <c t="s">
        <v>27</v>
      </c>
    </row>
    <row r="85" spans="1:5" ht="12.75">
      <c r="A85" s="35" t="s">
        <v>55</v>
      </c>
      <c r="E85" s="39" t="s">
        <v>1392</v>
      </c>
    </row>
    <row r="86" spans="1:5" ht="12.75">
      <c r="A86" s="35" t="s">
        <v>56</v>
      </c>
      <c r="E86" s="40" t="s">
        <v>5</v>
      </c>
    </row>
    <row r="87" spans="1:5" ht="12.75">
      <c r="A87" t="s">
        <v>57</v>
      </c>
      <c r="E87" s="39" t="s">
        <v>5</v>
      </c>
    </row>
    <row r="88" spans="1:16" ht="12.75">
      <c r="A88" t="s">
        <v>49</v>
      </c>
      <c s="34" t="s">
        <v>172</v>
      </c>
      <c s="34" t="s">
        <v>1393</v>
      </c>
      <c s="35" t="s">
        <v>5</v>
      </c>
      <c s="6" t="s">
        <v>1394</v>
      </c>
      <c s="36" t="s">
        <v>53</v>
      </c>
      <c s="37">
        <v>2</v>
      </c>
      <c s="36">
        <v>0.196</v>
      </c>
      <c s="36">
        <f>ROUND(G88*H88,6)</f>
      </c>
      <c r="L88" s="38">
        <v>0</v>
      </c>
      <c s="32">
        <f>ROUND(ROUND(L88,2)*ROUND(G88,3),2)</f>
      </c>
      <c s="36" t="s">
        <v>919</v>
      </c>
      <c>
        <f>(M88*21)/100</f>
      </c>
      <c t="s">
        <v>27</v>
      </c>
    </row>
    <row r="89" spans="1:5" ht="12.75">
      <c r="A89" s="35" t="s">
        <v>55</v>
      </c>
      <c r="E89" s="39" t="s">
        <v>1394</v>
      </c>
    </row>
    <row r="90" spans="1:5" ht="12.75">
      <c r="A90" s="35" t="s">
        <v>56</v>
      </c>
      <c r="E90" s="40" t="s">
        <v>5</v>
      </c>
    </row>
    <row r="91" spans="1:5" ht="12.75">
      <c r="A91" t="s">
        <v>57</v>
      </c>
      <c r="E91" s="39" t="s">
        <v>5</v>
      </c>
    </row>
    <row r="92" spans="1:16" ht="12.75">
      <c r="A92" t="s">
        <v>49</v>
      </c>
      <c s="34" t="s">
        <v>176</v>
      </c>
      <c s="34" t="s">
        <v>1399</v>
      </c>
      <c s="35" t="s">
        <v>5</v>
      </c>
      <c s="6" t="s">
        <v>1400</v>
      </c>
      <c s="36" t="s">
        <v>64</v>
      </c>
      <c s="37">
        <v>33.9</v>
      </c>
      <c s="36">
        <v>7.4E-05</v>
      </c>
      <c s="36">
        <f>ROUND(G92*H92,6)</f>
      </c>
      <c r="L92" s="38">
        <v>0</v>
      </c>
      <c s="32">
        <f>ROUND(ROUND(L92,2)*ROUND(G92,3),2)</f>
      </c>
      <c s="36" t="s">
        <v>919</v>
      </c>
      <c>
        <f>(M92*21)/100</f>
      </c>
      <c t="s">
        <v>27</v>
      </c>
    </row>
    <row r="93" spans="1:5" ht="12.75">
      <c r="A93" s="35" t="s">
        <v>55</v>
      </c>
      <c r="E93" s="39" t="s">
        <v>1400</v>
      </c>
    </row>
    <row r="94" spans="1:5" ht="12.75">
      <c r="A94" s="35" t="s">
        <v>56</v>
      </c>
      <c r="E94" s="40" t="s">
        <v>5</v>
      </c>
    </row>
    <row r="95" spans="1:5" ht="12.75">
      <c r="A95" t="s">
        <v>57</v>
      </c>
      <c r="E95" s="39" t="s">
        <v>5</v>
      </c>
    </row>
    <row r="96" spans="1:13" ht="12.75">
      <c r="A96" t="s">
        <v>46</v>
      </c>
      <c r="C96" s="31" t="s">
        <v>987</v>
      </c>
      <c r="E96" s="33" t="s">
        <v>988</v>
      </c>
      <c r="J96" s="32">
        <f>0</f>
      </c>
      <c s="32">
        <f>0</f>
      </c>
      <c s="32">
        <f>0+L97+L101</f>
      </c>
      <c s="32">
        <f>0+M97+M101</f>
      </c>
    </row>
    <row r="97" spans="1:16" ht="25.5">
      <c r="A97" t="s">
        <v>49</v>
      </c>
      <c s="34" t="s">
        <v>180</v>
      </c>
      <c s="34" t="s">
        <v>989</v>
      </c>
      <c s="35" t="s">
        <v>990</v>
      </c>
      <c s="6" t="s">
        <v>991</v>
      </c>
      <c s="36" t="s">
        <v>932</v>
      </c>
      <c s="37">
        <v>12.814</v>
      </c>
      <c s="36">
        <v>0</v>
      </c>
      <c s="36">
        <f>ROUND(G97*H97,6)</f>
      </c>
      <c r="L97" s="38">
        <v>0</v>
      </c>
      <c s="32">
        <f>ROUND(ROUND(L97,2)*ROUND(G97,3),2)</f>
      </c>
      <c s="36" t="s">
        <v>99</v>
      </c>
      <c>
        <f>(M97*21)/100</f>
      </c>
      <c t="s">
        <v>27</v>
      </c>
    </row>
    <row r="98" spans="1:5" ht="25.5">
      <c r="A98" s="35" t="s">
        <v>55</v>
      </c>
      <c r="E98" s="39" t="s">
        <v>991</v>
      </c>
    </row>
    <row r="99" spans="1:5" ht="12.75">
      <c r="A99" s="35" t="s">
        <v>56</v>
      </c>
      <c r="E99" s="40" t="s">
        <v>5</v>
      </c>
    </row>
    <row r="100" spans="1:5" ht="153">
      <c r="A100" t="s">
        <v>57</v>
      </c>
      <c r="E100" s="39" t="s">
        <v>992</v>
      </c>
    </row>
    <row r="101" spans="1:16" ht="25.5">
      <c r="A101" t="s">
        <v>49</v>
      </c>
      <c s="34" t="s">
        <v>184</v>
      </c>
      <c s="34" t="s">
        <v>993</v>
      </c>
      <c s="35" t="s">
        <v>994</v>
      </c>
      <c s="6" t="s">
        <v>995</v>
      </c>
      <c s="36" t="s">
        <v>932</v>
      </c>
      <c s="37">
        <v>29.9</v>
      </c>
      <c s="36">
        <v>0</v>
      </c>
      <c s="36">
        <f>ROUND(G101*H101,6)</f>
      </c>
      <c r="L101" s="38">
        <v>0</v>
      </c>
      <c s="32">
        <f>ROUND(ROUND(L101,2)*ROUND(G101,3),2)</f>
      </c>
      <c s="36" t="s">
        <v>99</v>
      </c>
      <c>
        <f>(M101*21)/100</f>
      </c>
      <c t="s">
        <v>27</v>
      </c>
    </row>
    <row r="102" spans="1:5" ht="25.5">
      <c r="A102" s="35" t="s">
        <v>55</v>
      </c>
      <c r="E102" s="39" t="s">
        <v>995</v>
      </c>
    </row>
    <row r="103" spans="1:5" ht="12.75">
      <c r="A103" s="35" t="s">
        <v>56</v>
      </c>
      <c r="E103" s="40" t="s">
        <v>5</v>
      </c>
    </row>
    <row r="104" spans="1:5" ht="153">
      <c r="A104" t="s">
        <v>57</v>
      </c>
      <c r="E104" s="39" t="s">
        <v>992</v>
      </c>
    </row>
    <row r="105" spans="1:13" ht="12.75">
      <c r="A105" t="s">
        <v>46</v>
      </c>
      <c r="C105" s="31" t="s">
        <v>996</v>
      </c>
      <c r="E105" s="33" t="s">
        <v>997</v>
      </c>
      <c r="J105" s="32">
        <f>0</f>
      </c>
      <c s="32">
        <f>0</f>
      </c>
      <c s="32">
        <f>0+L106</f>
      </c>
      <c s="32">
        <f>0+M106</f>
      </c>
    </row>
    <row r="106" spans="1:16" ht="38.25">
      <c r="A106" t="s">
        <v>49</v>
      </c>
      <c s="34" t="s">
        <v>188</v>
      </c>
      <c s="34" t="s">
        <v>1401</v>
      </c>
      <c s="35" t="s">
        <v>5</v>
      </c>
      <c s="6" t="s">
        <v>1402</v>
      </c>
      <c s="36" t="s">
        <v>932</v>
      </c>
      <c s="37">
        <v>14.606</v>
      </c>
      <c s="36">
        <v>0</v>
      </c>
      <c s="36">
        <f>ROUND(G106*H106,6)</f>
      </c>
      <c r="L106" s="38">
        <v>0</v>
      </c>
      <c s="32">
        <f>ROUND(ROUND(L106,2)*ROUND(G106,3),2)</f>
      </c>
      <c s="36" t="s">
        <v>919</v>
      </c>
      <c>
        <f>(M106*21)/100</f>
      </c>
      <c t="s">
        <v>27</v>
      </c>
    </row>
    <row r="107" spans="1:5" ht="38.25">
      <c r="A107" s="35" t="s">
        <v>55</v>
      </c>
      <c r="E107" s="39" t="s">
        <v>1403</v>
      </c>
    </row>
    <row r="108" spans="1:5" ht="12.75">
      <c r="A108" s="35" t="s">
        <v>56</v>
      </c>
      <c r="E108" s="40" t="s">
        <v>5</v>
      </c>
    </row>
    <row r="109" spans="1:5" ht="12.75">
      <c r="A109" t="s">
        <v>57</v>
      </c>
      <c r="E10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1290</v>
      </c>
      <c s="41">
        <f>Rekapitulace!C30</f>
      </c>
      <c s="20" t="s">
        <v>0</v>
      </c>
      <c t="s">
        <v>23</v>
      </c>
      <c t="s">
        <v>27</v>
      </c>
    </row>
    <row r="4" spans="1:16" ht="32" customHeight="1">
      <c r="A4" s="24" t="s">
        <v>20</v>
      </c>
      <c s="25" t="s">
        <v>28</v>
      </c>
      <c s="27" t="s">
        <v>1290</v>
      </c>
      <c r="E4" s="26" t="s">
        <v>1291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COUNTIFS(L8:L252,"=0",A8:A252,"P")+COUNTIFS(L8:L252,"",A8:A252,"P")+SUM(Q8:Q252)</f>
      </c>
    </row>
    <row r="8" spans="1:13" ht="12.75">
      <c r="A8" t="s">
        <v>44</v>
      </c>
      <c r="C8" s="28" t="s">
        <v>1428</v>
      </c>
      <c r="E8" s="30" t="s">
        <v>1427</v>
      </c>
      <c r="J8" s="29">
        <f>0+J9+J58+J79+J120+J137+J242+J251</f>
      </c>
      <c s="29">
        <f>0+K9+K58+K79+K120+K137+K242+K251</f>
      </c>
      <c s="29">
        <f>0+L9+L58+L79+L120+L137+L242+L251</f>
      </c>
      <c s="29">
        <f>0+M9+M58+M79+M120+M137+M242+M251</f>
      </c>
    </row>
    <row r="9" spans="1:13" ht="12.75">
      <c r="A9" t="s">
        <v>46</v>
      </c>
      <c r="C9" s="31" t="s">
        <v>103</v>
      </c>
      <c r="E9" s="33" t="s">
        <v>916</v>
      </c>
      <c r="J9" s="32">
        <f>0</f>
      </c>
      <c s="32">
        <f>0</f>
      </c>
      <c s="32">
        <f>0+L10+L14+L18+L22+L26+L30+L34+L38+L42+L46+L50+L54</f>
      </c>
      <c s="32">
        <f>0+M10+M14+M18+M22+M26+M30+M34+M38+M42+M46+M50+M54</f>
      </c>
    </row>
    <row r="10" spans="1:16" ht="25.5">
      <c r="A10" t="s">
        <v>49</v>
      </c>
      <c s="34" t="s">
        <v>103</v>
      </c>
      <c s="34" t="s">
        <v>1429</v>
      </c>
      <c s="35" t="s">
        <v>5</v>
      </c>
      <c s="6" t="s">
        <v>1430</v>
      </c>
      <c s="36" t="s">
        <v>236</v>
      </c>
      <c s="37">
        <v>123.882</v>
      </c>
      <c s="36">
        <v>0</v>
      </c>
      <c s="36">
        <f>ROUND(G10*H10,6)</f>
      </c>
      <c r="L10" s="38">
        <v>0</v>
      </c>
      <c s="32">
        <f>ROUND(ROUND(L10,2)*ROUND(G10,3),2)</f>
      </c>
      <c s="36" t="s">
        <v>919</v>
      </c>
      <c>
        <f>(M10*21)/100</f>
      </c>
      <c t="s">
        <v>27</v>
      </c>
    </row>
    <row r="11" spans="1:5" ht="25.5">
      <c r="A11" s="35" t="s">
        <v>55</v>
      </c>
      <c r="E11" s="39" t="s">
        <v>1430</v>
      </c>
    </row>
    <row r="12" spans="1:5" ht="12.75">
      <c r="A12" s="35" t="s">
        <v>56</v>
      </c>
      <c r="E12" s="40" t="s">
        <v>5</v>
      </c>
    </row>
    <row r="13" spans="1:5" ht="25.5">
      <c r="A13" t="s">
        <v>57</v>
      </c>
      <c r="E13" s="39" t="s">
        <v>1431</v>
      </c>
    </row>
    <row r="14" spans="1:16" ht="25.5">
      <c r="A14" t="s">
        <v>49</v>
      </c>
      <c s="34" t="s">
        <v>27</v>
      </c>
      <c s="34" t="s">
        <v>1337</v>
      </c>
      <c s="35" t="s">
        <v>5</v>
      </c>
      <c s="6" t="s">
        <v>1338</v>
      </c>
      <c s="36" t="s">
        <v>236</v>
      </c>
      <c s="37">
        <v>102</v>
      </c>
      <c s="36">
        <v>0</v>
      </c>
      <c s="36">
        <f>ROUND(G14*H14,6)</f>
      </c>
      <c r="L14" s="38">
        <v>0</v>
      </c>
      <c s="32">
        <f>ROUND(ROUND(L14,2)*ROUND(G14,3),2)</f>
      </c>
      <c s="36" t="s">
        <v>919</v>
      </c>
      <c>
        <f>(M14*21)/100</f>
      </c>
      <c t="s">
        <v>27</v>
      </c>
    </row>
    <row r="15" spans="1:5" ht="25.5">
      <c r="A15" s="35" t="s">
        <v>55</v>
      </c>
      <c r="E15" s="39" t="s">
        <v>1338</v>
      </c>
    </row>
    <row r="16" spans="1:5" ht="12.75">
      <c r="A16" s="35" t="s">
        <v>56</v>
      </c>
      <c r="E16" s="40" t="s">
        <v>5</v>
      </c>
    </row>
    <row r="17" spans="1:5" ht="12.75">
      <c r="A17" t="s">
        <v>57</v>
      </c>
      <c r="E17" s="39" t="s">
        <v>5</v>
      </c>
    </row>
    <row r="18" spans="1:16" ht="25.5">
      <c r="A18" t="s">
        <v>49</v>
      </c>
      <c s="34" t="s">
        <v>26</v>
      </c>
      <c s="34" t="s">
        <v>1030</v>
      </c>
      <c s="35" t="s">
        <v>5</v>
      </c>
      <c s="6" t="s">
        <v>1031</v>
      </c>
      <c s="36" t="s">
        <v>236</v>
      </c>
      <c s="37">
        <v>290.516</v>
      </c>
      <c s="36">
        <v>0</v>
      </c>
      <c s="36">
        <f>ROUND(G18*H18,6)</f>
      </c>
      <c r="L18" s="38">
        <v>0</v>
      </c>
      <c s="32">
        <f>ROUND(ROUND(L18,2)*ROUND(G18,3),2)</f>
      </c>
      <c s="36" t="s">
        <v>919</v>
      </c>
      <c>
        <f>(M18*21)/100</f>
      </c>
      <c t="s">
        <v>27</v>
      </c>
    </row>
    <row r="19" spans="1:5" ht="25.5">
      <c r="A19" s="35" t="s">
        <v>55</v>
      </c>
      <c r="E19" s="39" t="s">
        <v>1031</v>
      </c>
    </row>
    <row r="20" spans="1:5" ht="12.75">
      <c r="A20" s="35" t="s">
        <v>56</v>
      </c>
      <c r="E20" s="40" t="s">
        <v>5</v>
      </c>
    </row>
    <row r="21" spans="1:5" ht="12.75">
      <c r="A21" t="s">
        <v>57</v>
      </c>
      <c r="E21" s="39" t="s">
        <v>1432</v>
      </c>
    </row>
    <row r="22" spans="1:16" ht="25.5">
      <c r="A22" t="s">
        <v>49</v>
      </c>
      <c s="34" t="s">
        <v>112</v>
      </c>
      <c s="34" t="s">
        <v>1433</v>
      </c>
      <c s="35" t="s">
        <v>5</v>
      </c>
      <c s="6" t="s">
        <v>1434</v>
      </c>
      <c s="36" t="s">
        <v>236</v>
      </c>
      <c s="37">
        <v>79.128</v>
      </c>
      <c s="36">
        <v>0</v>
      </c>
      <c s="36">
        <f>ROUND(G22*H22,6)</f>
      </c>
      <c r="L22" s="38">
        <v>0</v>
      </c>
      <c s="32">
        <f>ROUND(ROUND(L22,2)*ROUND(G22,3),2)</f>
      </c>
      <c s="36" t="s">
        <v>919</v>
      </c>
      <c>
        <f>(M22*21)/100</f>
      </c>
      <c t="s">
        <v>27</v>
      </c>
    </row>
    <row r="23" spans="1:5" ht="38.25">
      <c r="A23" s="35" t="s">
        <v>55</v>
      </c>
      <c r="E23" s="39" t="s">
        <v>1435</v>
      </c>
    </row>
    <row r="24" spans="1:5" ht="12.75">
      <c r="A24" s="35" t="s">
        <v>56</v>
      </c>
      <c r="E24" s="40" t="s">
        <v>5</v>
      </c>
    </row>
    <row r="25" spans="1:5" ht="12.75">
      <c r="A25" t="s">
        <v>57</v>
      </c>
      <c r="E25" s="39" t="s">
        <v>5</v>
      </c>
    </row>
    <row r="26" spans="1:16" ht="25.5">
      <c r="A26" t="s">
        <v>49</v>
      </c>
      <c s="34" t="s">
        <v>115</v>
      </c>
      <c s="34" t="s">
        <v>1034</v>
      </c>
      <c s="35" t="s">
        <v>5</v>
      </c>
      <c s="6" t="s">
        <v>1035</v>
      </c>
      <c s="36" t="s">
        <v>236</v>
      </c>
      <c s="37">
        <v>318.61</v>
      </c>
      <c s="36">
        <v>0</v>
      </c>
      <c s="36">
        <f>ROUND(G26*H26,6)</f>
      </c>
      <c r="L26" s="38">
        <v>0</v>
      </c>
      <c s="32">
        <f>ROUND(ROUND(L26,2)*ROUND(G26,3),2)</f>
      </c>
      <c s="36" t="s">
        <v>919</v>
      </c>
      <c>
        <f>(M26*21)/100</f>
      </c>
      <c t="s">
        <v>27</v>
      </c>
    </row>
    <row r="27" spans="1:5" ht="25.5">
      <c r="A27" s="35" t="s">
        <v>55</v>
      </c>
      <c r="E27" s="39" t="s">
        <v>1035</v>
      </c>
    </row>
    <row r="28" spans="1:5" ht="12.75">
      <c r="A28" s="35" t="s">
        <v>56</v>
      </c>
      <c r="E28" s="40" t="s">
        <v>5</v>
      </c>
    </row>
    <row r="29" spans="1:5" ht="12.75">
      <c r="A29" t="s">
        <v>57</v>
      </c>
      <c r="E29" s="39" t="s">
        <v>5</v>
      </c>
    </row>
    <row r="30" spans="1:16" ht="25.5">
      <c r="A30" t="s">
        <v>49</v>
      </c>
      <c s="34" t="s">
        <v>118</v>
      </c>
      <c s="34" t="s">
        <v>925</v>
      </c>
      <c s="35" t="s">
        <v>5</v>
      </c>
      <c s="6" t="s">
        <v>926</v>
      </c>
      <c s="36" t="s">
        <v>236</v>
      </c>
      <c s="37">
        <v>595.526</v>
      </c>
      <c s="36">
        <v>0</v>
      </c>
      <c s="36">
        <f>ROUND(G30*H30,6)</f>
      </c>
      <c r="L30" s="38">
        <v>0</v>
      </c>
      <c s="32">
        <f>ROUND(ROUND(L30,2)*ROUND(G30,3),2)</f>
      </c>
      <c s="36" t="s">
        <v>919</v>
      </c>
      <c>
        <f>(M30*21)/100</f>
      </c>
      <c t="s">
        <v>27</v>
      </c>
    </row>
    <row r="31" spans="1:5" ht="25.5">
      <c r="A31" s="35" t="s">
        <v>55</v>
      </c>
      <c r="E31" s="39" t="s">
        <v>926</v>
      </c>
    </row>
    <row r="32" spans="1:5" ht="12.75">
      <c r="A32" s="35" t="s">
        <v>56</v>
      </c>
      <c r="E32" s="40" t="s">
        <v>5</v>
      </c>
    </row>
    <row r="33" spans="1:5" ht="12.75">
      <c r="A33" t="s">
        <v>57</v>
      </c>
      <c r="E33" s="39" t="s">
        <v>5</v>
      </c>
    </row>
    <row r="34" spans="1:16" ht="25.5">
      <c r="A34" t="s">
        <v>49</v>
      </c>
      <c s="34" t="s">
        <v>121</v>
      </c>
      <c s="34" t="s">
        <v>1036</v>
      </c>
      <c s="35" t="s">
        <v>5</v>
      </c>
      <c s="6" t="s">
        <v>1037</v>
      </c>
      <c s="36" t="s">
        <v>236</v>
      </c>
      <c s="37">
        <v>318.61</v>
      </c>
      <c s="36">
        <v>0</v>
      </c>
      <c s="36">
        <f>ROUND(G34*H34,6)</f>
      </c>
      <c r="L34" s="38">
        <v>0</v>
      </c>
      <c s="32">
        <f>ROUND(ROUND(L34,2)*ROUND(G34,3),2)</f>
      </c>
      <c s="36" t="s">
        <v>919</v>
      </c>
      <c>
        <f>(M34*21)/100</f>
      </c>
      <c t="s">
        <v>27</v>
      </c>
    </row>
    <row r="35" spans="1:5" ht="25.5">
      <c r="A35" s="35" t="s">
        <v>55</v>
      </c>
      <c r="E35" s="39" t="s">
        <v>1037</v>
      </c>
    </row>
    <row r="36" spans="1:5" ht="12.75">
      <c r="A36" s="35" t="s">
        <v>56</v>
      </c>
      <c r="E36" s="40" t="s">
        <v>5</v>
      </c>
    </row>
    <row r="37" spans="1:5" ht="12.75">
      <c r="A37" t="s">
        <v>57</v>
      </c>
      <c r="E37" s="39" t="s">
        <v>5</v>
      </c>
    </row>
    <row r="38" spans="1:16" ht="25.5">
      <c r="A38" t="s">
        <v>49</v>
      </c>
      <c s="34" t="s">
        <v>125</v>
      </c>
      <c s="34" t="s">
        <v>1347</v>
      </c>
      <c s="35" t="s">
        <v>5</v>
      </c>
      <c s="6" t="s">
        <v>1348</v>
      </c>
      <c s="36" t="s">
        <v>236</v>
      </c>
      <c s="37">
        <v>56.327</v>
      </c>
      <c s="36">
        <v>0</v>
      </c>
      <c s="36">
        <f>ROUND(G38*H38,6)</f>
      </c>
      <c r="L38" s="38">
        <v>0</v>
      </c>
      <c s="32">
        <f>ROUND(ROUND(L38,2)*ROUND(G38,3),2)</f>
      </c>
      <c s="36" t="s">
        <v>919</v>
      </c>
      <c>
        <f>(M38*21)/100</f>
      </c>
      <c t="s">
        <v>27</v>
      </c>
    </row>
    <row r="39" spans="1:5" ht="38.25">
      <c r="A39" s="35" t="s">
        <v>55</v>
      </c>
      <c r="E39" s="39" t="s">
        <v>1349</v>
      </c>
    </row>
    <row r="40" spans="1:5" ht="12.75">
      <c r="A40" s="35" t="s">
        <v>56</v>
      </c>
      <c r="E40" s="40" t="s">
        <v>5</v>
      </c>
    </row>
    <row r="41" spans="1:5" ht="12.75">
      <c r="A41" t="s">
        <v>57</v>
      </c>
      <c r="E41" s="39" t="s">
        <v>5</v>
      </c>
    </row>
    <row r="42" spans="1:16" ht="12.75">
      <c r="A42" t="s">
        <v>49</v>
      </c>
      <c s="34" t="s">
        <v>128</v>
      </c>
      <c s="34" t="s">
        <v>1165</v>
      </c>
      <c s="35" t="s">
        <v>5</v>
      </c>
      <c s="6" t="s">
        <v>1166</v>
      </c>
      <c s="36" t="s">
        <v>932</v>
      </c>
      <c s="37">
        <v>95.756</v>
      </c>
      <c s="36">
        <v>1</v>
      </c>
      <c s="36">
        <f>ROUND(G42*H42,6)</f>
      </c>
      <c r="L42" s="38">
        <v>0</v>
      </c>
      <c s="32">
        <f>ROUND(ROUND(L42,2)*ROUND(G42,3),2)</f>
      </c>
      <c s="36" t="s">
        <v>919</v>
      </c>
      <c>
        <f>(M42*21)/100</f>
      </c>
      <c t="s">
        <v>27</v>
      </c>
    </row>
    <row r="43" spans="1:5" ht="12.75">
      <c r="A43" s="35" t="s">
        <v>55</v>
      </c>
      <c r="E43" s="39" t="s">
        <v>1166</v>
      </c>
    </row>
    <row r="44" spans="1:5" ht="12.75">
      <c r="A44" s="35" t="s">
        <v>56</v>
      </c>
      <c r="E44" s="40" t="s">
        <v>5</v>
      </c>
    </row>
    <row r="45" spans="1:5" ht="12.75">
      <c r="A45" t="s">
        <v>57</v>
      </c>
      <c r="E45" s="39" t="s">
        <v>5</v>
      </c>
    </row>
    <row r="46" spans="1:16" ht="25.5">
      <c r="A46" t="s">
        <v>49</v>
      </c>
      <c s="34" t="s">
        <v>132</v>
      </c>
      <c s="34" t="s">
        <v>1436</v>
      </c>
      <c s="35" t="s">
        <v>5</v>
      </c>
      <c s="6" t="s">
        <v>1437</v>
      </c>
      <c s="36" t="s">
        <v>236</v>
      </c>
      <c s="37">
        <v>8.6</v>
      </c>
      <c s="36">
        <v>0</v>
      </c>
      <c s="36">
        <f>ROUND(G46*H46,6)</f>
      </c>
      <c r="L46" s="38">
        <v>0</v>
      </c>
      <c s="32">
        <f>ROUND(ROUND(L46,2)*ROUND(G46,3),2)</f>
      </c>
      <c s="36" t="s">
        <v>919</v>
      </c>
      <c>
        <f>(M46*21)/100</f>
      </c>
      <c t="s">
        <v>27</v>
      </c>
    </row>
    <row r="47" spans="1:5" ht="25.5">
      <c r="A47" s="35" t="s">
        <v>55</v>
      </c>
      <c r="E47" s="39" t="s">
        <v>1437</v>
      </c>
    </row>
    <row r="48" spans="1:5" ht="12.75">
      <c r="A48" s="35" t="s">
        <v>56</v>
      </c>
      <c r="E48" s="40" t="s">
        <v>5</v>
      </c>
    </row>
    <row r="49" spans="1:5" ht="12.75">
      <c r="A49" t="s">
        <v>57</v>
      </c>
      <c r="E49" s="39" t="s">
        <v>5</v>
      </c>
    </row>
    <row r="50" spans="1:16" ht="12.75">
      <c r="A50" t="s">
        <v>49</v>
      </c>
      <c s="34" t="s">
        <v>136</v>
      </c>
      <c s="34" t="s">
        <v>1438</v>
      </c>
      <c s="35" t="s">
        <v>5</v>
      </c>
      <c s="6" t="s">
        <v>1439</v>
      </c>
      <c s="36" t="s">
        <v>932</v>
      </c>
      <c s="37">
        <v>13.76</v>
      </c>
      <c s="36">
        <v>1</v>
      </c>
      <c s="36">
        <f>ROUND(G50*H50,6)</f>
      </c>
      <c r="L50" s="38">
        <v>0</v>
      </c>
      <c s="32">
        <f>ROUND(ROUND(L50,2)*ROUND(G50,3),2)</f>
      </c>
      <c s="36" t="s">
        <v>919</v>
      </c>
      <c>
        <f>(M50*21)/100</f>
      </c>
      <c t="s">
        <v>27</v>
      </c>
    </row>
    <row r="51" spans="1:5" ht="12.75">
      <c r="A51" s="35" t="s">
        <v>55</v>
      </c>
      <c r="E51" s="39" t="s">
        <v>1439</v>
      </c>
    </row>
    <row r="52" spans="1:5" ht="12.75">
      <c r="A52" s="35" t="s">
        <v>56</v>
      </c>
      <c r="E52" s="40" t="s">
        <v>5</v>
      </c>
    </row>
    <row r="53" spans="1:5" ht="12.75">
      <c r="A53" t="s">
        <v>57</v>
      </c>
      <c r="E53" s="39" t="s">
        <v>5</v>
      </c>
    </row>
    <row r="54" spans="1:16" ht="38.25">
      <c r="A54" t="s">
        <v>49</v>
      </c>
      <c s="34" t="s">
        <v>140</v>
      </c>
      <c s="34" t="s">
        <v>1187</v>
      </c>
      <c s="35" t="s">
        <v>5</v>
      </c>
      <c s="6" t="s">
        <v>1188</v>
      </c>
      <c s="36" t="s">
        <v>64</v>
      </c>
      <c s="37">
        <v>123.1</v>
      </c>
      <c s="36">
        <v>0.20449</v>
      </c>
      <c s="36">
        <f>ROUND(G54*H54,6)</f>
      </c>
      <c r="L54" s="38">
        <v>0</v>
      </c>
      <c s="32">
        <f>ROUND(ROUND(L54,2)*ROUND(G54,3),2)</f>
      </c>
      <c s="36" t="s">
        <v>919</v>
      </c>
      <c>
        <f>(M54*21)/100</f>
      </c>
      <c t="s">
        <v>27</v>
      </c>
    </row>
    <row r="55" spans="1:5" ht="38.25">
      <c r="A55" s="35" t="s">
        <v>55</v>
      </c>
      <c r="E55" s="39" t="s">
        <v>1189</v>
      </c>
    </row>
    <row r="56" spans="1:5" ht="12.75">
      <c r="A56" s="35" t="s">
        <v>56</v>
      </c>
      <c r="E56" s="40" t="s">
        <v>5</v>
      </c>
    </row>
    <row r="57" spans="1:5" ht="12.75">
      <c r="A57" t="s">
        <v>57</v>
      </c>
      <c r="E57" s="39" t="s">
        <v>5</v>
      </c>
    </row>
    <row r="58" spans="1:13" ht="12.75">
      <c r="A58" t="s">
        <v>46</v>
      </c>
      <c r="C58" s="31" t="s">
        <v>26</v>
      </c>
      <c r="E58" s="33" t="s">
        <v>945</v>
      </c>
      <c r="J58" s="32">
        <f>0</f>
      </c>
      <c s="32">
        <f>0</f>
      </c>
      <c s="32">
        <f>0+L59+L63+L67+L71+L75</f>
      </c>
      <c s="32">
        <f>0+M59+M63+M67+M71+M75</f>
      </c>
    </row>
    <row r="59" spans="1:16" ht="12.75">
      <c r="A59" t="s">
        <v>49</v>
      </c>
      <c s="34" t="s">
        <v>144</v>
      </c>
      <c s="34" t="s">
        <v>1440</v>
      </c>
      <c s="35" t="s">
        <v>5</v>
      </c>
      <c s="6" t="s">
        <v>1441</v>
      </c>
      <c s="36" t="s">
        <v>53</v>
      </c>
      <c s="37">
        <v>1</v>
      </c>
      <c s="36">
        <v>0</v>
      </c>
      <c s="36">
        <f>ROUND(G59*H59,6)</f>
      </c>
      <c r="L59" s="38">
        <v>0</v>
      </c>
      <c s="32">
        <f>ROUND(ROUND(L59,2)*ROUND(G59,3),2)</f>
      </c>
      <c s="36" t="s">
        <v>919</v>
      </c>
      <c>
        <f>(M59*21)/100</f>
      </c>
      <c t="s">
        <v>27</v>
      </c>
    </row>
    <row r="60" spans="1:5" ht="12.75">
      <c r="A60" s="35" t="s">
        <v>55</v>
      </c>
      <c r="E60" s="39" t="s">
        <v>1441</v>
      </c>
    </row>
    <row r="61" spans="1:5" ht="12.75">
      <c r="A61" s="35" t="s">
        <v>56</v>
      </c>
      <c r="E61" s="40" t="s">
        <v>5</v>
      </c>
    </row>
    <row r="62" spans="1:5" ht="12.75">
      <c r="A62" t="s">
        <v>57</v>
      </c>
      <c r="E62" s="39" t="s">
        <v>5</v>
      </c>
    </row>
    <row r="63" spans="1:16" ht="12.75">
      <c r="A63" t="s">
        <v>49</v>
      </c>
      <c s="34" t="s">
        <v>148</v>
      </c>
      <c s="34" t="s">
        <v>1442</v>
      </c>
      <c s="35" t="s">
        <v>5</v>
      </c>
      <c s="6" t="s">
        <v>1443</v>
      </c>
      <c s="36" t="s">
        <v>53</v>
      </c>
      <c s="37">
        <v>1</v>
      </c>
      <c s="36">
        <v>5.65</v>
      </c>
      <c s="36">
        <f>ROUND(G63*H63,6)</f>
      </c>
      <c r="L63" s="38">
        <v>0</v>
      </c>
      <c s="32">
        <f>ROUND(ROUND(L63,2)*ROUND(G63,3),2)</f>
      </c>
      <c s="36" t="s">
        <v>99</v>
      </c>
      <c>
        <f>(M63*21)/100</f>
      </c>
      <c t="s">
        <v>27</v>
      </c>
    </row>
    <row r="64" spans="1:5" ht="12.75">
      <c r="A64" s="35" t="s">
        <v>55</v>
      </c>
      <c r="E64" s="39" t="s">
        <v>1443</v>
      </c>
    </row>
    <row r="65" spans="1:5" ht="12.75">
      <c r="A65" s="35" t="s">
        <v>56</v>
      </c>
      <c r="E65" s="40" t="s">
        <v>5</v>
      </c>
    </row>
    <row r="66" spans="1:5" ht="38.25">
      <c r="A66" t="s">
        <v>57</v>
      </c>
      <c r="E66" s="39" t="s">
        <v>1444</v>
      </c>
    </row>
    <row r="67" spans="1:16" ht="12.75">
      <c r="A67" t="s">
        <v>49</v>
      </c>
      <c s="34" t="s">
        <v>152</v>
      </c>
      <c s="34" t="s">
        <v>1445</v>
      </c>
      <c s="35" t="s">
        <v>5</v>
      </c>
      <c s="6" t="s">
        <v>1446</v>
      </c>
      <c s="36" t="s">
        <v>53</v>
      </c>
      <c s="37">
        <v>1</v>
      </c>
      <c s="36">
        <v>0</v>
      </c>
      <c s="36">
        <f>ROUND(G67*H67,6)</f>
      </c>
      <c r="L67" s="38">
        <v>0</v>
      </c>
      <c s="32">
        <f>ROUND(ROUND(L67,2)*ROUND(G67,3),2)</f>
      </c>
      <c s="36" t="s">
        <v>919</v>
      </c>
      <c>
        <f>(M67*21)/100</f>
      </c>
      <c t="s">
        <v>27</v>
      </c>
    </row>
    <row r="68" spans="1:5" ht="12.75">
      <c r="A68" s="35" t="s">
        <v>55</v>
      </c>
      <c r="E68" s="39" t="s">
        <v>1446</v>
      </c>
    </row>
    <row r="69" spans="1:5" ht="12.75">
      <c r="A69" s="35" t="s">
        <v>56</v>
      </c>
      <c r="E69" s="40" t="s">
        <v>5</v>
      </c>
    </row>
    <row r="70" spans="1:5" ht="12.75">
      <c r="A70" t="s">
        <v>57</v>
      </c>
      <c r="E70" s="39" t="s">
        <v>5</v>
      </c>
    </row>
    <row r="71" spans="1:16" ht="12.75">
      <c r="A71" t="s">
        <v>49</v>
      </c>
      <c s="34" t="s">
        <v>156</v>
      </c>
      <c s="34" t="s">
        <v>1447</v>
      </c>
      <c s="35" t="s">
        <v>5</v>
      </c>
      <c s="6" t="s">
        <v>1448</v>
      </c>
      <c s="36" t="s">
        <v>53</v>
      </c>
      <c s="37">
        <v>1</v>
      </c>
      <c s="36">
        <v>7</v>
      </c>
      <c s="36">
        <f>ROUND(G71*H71,6)</f>
      </c>
      <c r="L71" s="38">
        <v>0</v>
      </c>
      <c s="32">
        <f>ROUND(ROUND(L71,2)*ROUND(G71,3),2)</f>
      </c>
      <c s="36" t="s">
        <v>99</v>
      </c>
      <c>
        <f>(M71*21)/100</f>
      </c>
      <c t="s">
        <v>27</v>
      </c>
    </row>
    <row r="72" spans="1:5" ht="12.75">
      <c r="A72" s="35" t="s">
        <v>55</v>
      </c>
      <c r="E72" s="39" t="s">
        <v>1448</v>
      </c>
    </row>
    <row r="73" spans="1:5" ht="12.75">
      <c r="A73" s="35" t="s">
        <v>56</v>
      </c>
      <c r="E73" s="40" t="s">
        <v>5</v>
      </c>
    </row>
    <row r="74" spans="1:5" ht="38.25">
      <c r="A74" t="s">
        <v>57</v>
      </c>
      <c r="E74" s="39" t="s">
        <v>1449</v>
      </c>
    </row>
    <row r="75" spans="1:16" ht="12.75">
      <c r="A75" t="s">
        <v>49</v>
      </c>
      <c s="34" t="s">
        <v>160</v>
      </c>
      <c s="34" t="s">
        <v>1450</v>
      </c>
      <c s="35" t="s">
        <v>5</v>
      </c>
      <c s="6" t="s">
        <v>1451</v>
      </c>
      <c s="36" t="s">
        <v>865</v>
      </c>
      <c s="37">
        <v>1</v>
      </c>
      <c s="36">
        <v>16</v>
      </c>
      <c s="36">
        <f>ROUND(G75*H75,6)</f>
      </c>
      <c r="L75" s="38">
        <v>0</v>
      </c>
      <c s="32">
        <f>ROUND(ROUND(L75,2)*ROUND(G75,3),2)</f>
      </c>
      <c s="36" t="s">
        <v>99</v>
      </c>
      <c>
        <f>(M75*21)/100</f>
      </c>
      <c t="s">
        <v>27</v>
      </c>
    </row>
    <row r="76" spans="1:5" ht="12.75">
      <c r="A76" s="35" t="s">
        <v>55</v>
      </c>
      <c r="E76" s="39" t="s">
        <v>1451</v>
      </c>
    </row>
    <row r="77" spans="1:5" ht="12.75">
      <c r="A77" s="35" t="s">
        <v>56</v>
      </c>
      <c r="E77" s="40" t="s">
        <v>5</v>
      </c>
    </row>
    <row r="78" spans="1:5" ht="25.5">
      <c r="A78" t="s">
        <v>57</v>
      </c>
      <c r="E78" s="39" t="s">
        <v>1452</v>
      </c>
    </row>
    <row r="79" spans="1:13" ht="12.75">
      <c r="A79" t="s">
        <v>46</v>
      </c>
      <c r="C79" s="31" t="s">
        <v>112</v>
      </c>
      <c r="E79" s="33" t="s">
        <v>1048</v>
      </c>
      <c r="J79" s="32">
        <f>0</f>
      </c>
      <c s="32">
        <f>0</f>
      </c>
      <c s="32">
        <f>0+L80+L84+L88+L92+L96+L100+L104+L108+L112+L116</f>
      </c>
      <c s="32">
        <f>0+M80+M84+M88+M92+M96+M100+M104+M108+M112+M116</f>
      </c>
    </row>
    <row r="80" spans="1:16" ht="12.75">
      <c r="A80" t="s">
        <v>49</v>
      </c>
      <c s="34" t="s">
        <v>164</v>
      </c>
      <c s="34" t="s">
        <v>1453</v>
      </c>
      <c s="35" t="s">
        <v>5</v>
      </c>
      <c s="6" t="s">
        <v>1454</v>
      </c>
      <c s="36" t="s">
        <v>236</v>
      </c>
      <c s="37">
        <v>8.573</v>
      </c>
      <c s="36">
        <v>1.7034</v>
      </c>
      <c s="36">
        <f>ROUND(G80*H80,6)</f>
      </c>
      <c r="L80" s="38">
        <v>0</v>
      </c>
      <c s="32">
        <f>ROUND(ROUND(L80,2)*ROUND(G80,3),2)</f>
      </c>
      <c s="36" t="s">
        <v>919</v>
      </c>
      <c>
        <f>(M80*21)/100</f>
      </c>
      <c t="s">
        <v>27</v>
      </c>
    </row>
    <row r="81" spans="1:5" ht="12.75">
      <c r="A81" s="35" t="s">
        <v>55</v>
      </c>
      <c r="E81" s="39" t="s">
        <v>1454</v>
      </c>
    </row>
    <row r="82" spans="1:5" ht="12.75">
      <c r="A82" s="35" t="s">
        <v>56</v>
      </c>
      <c r="E82" s="40" t="s">
        <v>5</v>
      </c>
    </row>
    <row r="83" spans="1:5" ht="12.75">
      <c r="A83" t="s">
        <v>57</v>
      </c>
      <c r="E83" s="39" t="s">
        <v>5</v>
      </c>
    </row>
    <row r="84" spans="1:16" ht="25.5">
      <c r="A84" t="s">
        <v>49</v>
      </c>
      <c s="34" t="s">
        <v>168</v>
      </c>
      <c s="34" t="s">
        <v>1049</v>
      </c>
      <c s="35" t="s">
        <v>5</v>
      </c>
      <c s="6" t="s">
        <v>1050</v>
      </c>
      <c s="36" t="s">
        <v>236</v>
      </c>
      <c s="37">
        <v>8.6</v>
      </c>
      <c s="36">
        <v>1.89077</v>
      </c>
      <c s="36">
        <f>ROUND(G84*H84,6)</f>
      </c>
      <c r="L84" s="38">
        <v>0</v>
      </c>
      <c s="32">
        <f>ROUND(ROUND(L84,2)*ROUND(G84,3),2)</f>
      </c>
      <c s="36" t="s">
        <v>919</v>
      </c>
      <c>
        <f>(M84*21)/100</f>
      </c>
      <c t="s">
        <v>27</v>
      </c>
    </row>
    <row r="85" spans="1:5" ht="25.5">
      <c r="A85" s="35" t="s">
        <v>55</v>
      </c>
      <c r="E85" s="39" t="s">
        <v>1050</v>
      </c>
    </row>
    <row r="86" spans="1:5" ht="12.75">
      <c r="A86" s="35" t="s">
        <v>56</v>
      </c>
      <c r="E86" s="40" t="s">
        <v>5</v>
      </c>
    </row>
    <row r="87" spans="1:5" ht="12.75">
      <c r="A87" t="s">
        <v>57</v>
      </c>
      <c r="E87" s="39" t="s">
        <v>5</v>
      </c>
    </row>
    <row r="88" spans="1:16" ht="38.25">
      <c r="A88" t="s">
        <v>49</v>
      </c>
      <c s="34" t="s">
        <v>172</v>
      </c>
      <c s="34" t="s">
        <v>1055</v>
      </c>
      <c s="35" t="s">
        <v>5</v>
      </c>
      <c s="6" t="s">
        <v>1056</v>
      </c>
      <c s="36" t="s">
        <v>236</v>
      </c>
      <c s="37">
        <v>0.765</v>
      </c>
      <c s="36">
        <v>2.30102</v>
      </c>
      <c s="36">
        <f>ROUND(G88*H88,6)</f>
      </c>
      <c r="L88" s="38">
        <v>0</v>
      </c>
      <c s="32">
        <f>ROUND(ROUND(L88,2)*ROUND(G88,3),2)</f>
      </c>
      <c s="36" t="s">
        <v>919</v>
      </c>
      <c>
        <f>(M88*21)/100</f>
      </c>
      <c t="s">
        <v>27</v>
      </c>
    </row>
    <row r="89" spans="1:5" ht="38.25">
      <c r="A89" s="35" t="s">
        <v>55</v>
      </c>
      <c r="E89" s="39" t="s">
        <v>1057</v>
      </c>
    </row>
    <row r="90" spans="1:5" ht="12.75">
      <c r="A90" s="35" t="s">
        <v>56</v>
      </c>
      <c r="E90" s="40" t="s">
        <v>5</v>
      </c>
    </row>
    <row r="91" spans="1:5" ht="12.75">
      <c r="A91" t="s">
        <v>57</v>
      </c>
      <c r="E91" s="39" t="s">
        <v>5</v>
      </c>
    </row>
    <row r="92" spans="1:16" ht="25.5">
      <c r="A92" t="s">
        <v>49</v>
      </c>
      <c s="34" t="s">
        <v>176</v>
      </c>
      <c s="34" t="s">
        <v>1455</v>
      </c>
      <c s="35" t="s">
        <v>5</v>
      </c>
      <c s="6" t="s">
        <v>1456</v>
      </c>
      <c s="36" t="s">
        <v>236</v>
      </c>
      <c s="37">
        <v>8.573</v>
      </c>
      <c s="36">
        <v>2.50187</v>
      </c>
      <c s="36">
        <f>ROUND(G92*H92,6)</f>
      </c>
      <c r="L92" s="38">
        <v>0</v>
      </c>
      <c s="32">
        <f>ROUND(ROUND(L92,2)*ROUND(G92,3),2)</f>
      </c>
      <c s="36" t="s">
        <v>919</v>
      </c>
      <c>
        <f>(M92*21)/100</f>
      </c>
      <c t="s">
        <v>27</v>
      </c>
    </row>
    <row r="93" spans="1:5" ht="38.25">
      <c r="A93" s="35" t="s">
        <v>55</v>
      </c>
      <c r="E93" s="39" t="s">
        <v>1457</v>
      </c>
    </row>
    <row r="94" spans="1:5" ht="12.75">
      <c r="A94" s="35" t="s">
        <v>56</v>
      </c>
      <c r="E94" s="40" t="s">
        <v>5</v>
      </c>
    </row>
    <row r="95" spans="1:5" ht="12.75">
      <c r="A95" t="s">
        <v>57</v>
      </c>
      <c r="E95" s="39" t="s">
        <v>5</v>
      </c>
    </row>
    <row r="96" spans="1:16" ht="25.5">
      <c r="A96" t="s">
        <v>49</v>
      </c>
      <c s="34" t="s">
        <v>180</v>
      </c>
      <c s="34" t="s">
        <v>1458</v>
      </c>
      <c s="35" t="s">
        <v>5</v>
      </c>
      <c s="6" t="s">
        <v>1459</v>
      </c>
      <c s="36" t="s">
        <v>932</v>
      </c>
      <c s="37">
        <v>0.209</v>
      </c>
      <c s="36">
        <v>1.062773</v>
      </c>
      <c s="36">
        <f>ROUND(G96*H96,6)</f>
      </c>
      <c r="L96" s="38">
        <v>0</v>
      </c>
      <c s="32">
        <f>ROUND(ROUND(L96,2)*ROUND(G96,3),2)</f>
      </c>
      <c s="36" t="s">
        <v>919</v>
      </c>
      <c>
        <f>(M96*21)/100</f>
      </c>
      <c t="s">
        <v>27</v>
      </c>
    </row>
    <row r="97" spans="1:5" ht="25.5">
      <c r="A97" s="35" t="s">
        <v>55</v>
      </c>
      <c r="E97" s="39" t="s">
        <v>1459</v>
      </c>
    </row>
    <row r="98" spans="1:5" ht="12.75">
      <c r="A98" s="35" t="s">
        <v>56</v>
      </c>
      <c r="E98" s="40" t="s">
        <v>5</v>
      </c>
    </row>
    <row r="99" spans="1:5" ht="12.75">
      <c r="A99" t="s">
        <v>57</v>
      </c>
      <c r="E99" s="39" t="s">
        <v>5</v>
      </c>
    </row>
    <row r="100" spans="1:16" ht="25.5">
      <c r="A100" t="s">
        <v>49</v>
      </c>
      <c s="34" t="s">
        <v>184</v>
      </c>
      <c s="34" t="s">
        <v>1460</v>
      </c>
      <c s="35" t="s">
        <v>5</v>
      </c>
      <c s="6" t="s">
        <v>1461</v>
      </c>
      <c s="36" t="s">
        <v>423</v>
      </c>
      <c s="37">
        <v>172</v>
      </c>
      <c s="36">
        <v>0.000279</v>
      </c>
      <c s="36">
        <f>ROUND(G100*H100,6)</f>
      </c>
      <c r="L100" s="38">
        <v>0</v>
      </c>
      <c s="32">
        <f>ROUND(ROUND(L100,2)*ROUND(G100,3),2)</f>
      </c>
      <c s="36" t="s">
        <v>919</v>
      </c>
      <c>
        <f>(M100*21)/100</f>
      </c>
      <c t="s">
        <v>27</v>
      </c>
    </row>
    <row r="101" spans="1:5" ht="38.25">
      <c r="A101" s="35" t="s">
        <v>55</v>
      </c>
      <c r="E101" s="39" t="s">
        <v>1462</v>
      </c>
    </row>
    <row r="102" spans="1:5" ht="12.75">
      <c r="A102" s="35" t="s">
        <v>56</v>
      </c>
      <c r="E102" s="40" t="s">
        <v>5</v>
      </c>
    </row>
    <row r="103" spans="1:5" ht="12.75">
      <c r="A103" t="s">
        <v>57</v>
      </c>
      <c r="E103" s="39" t="s">
        <v>5</v>
      </c>
    </row>
    <row r="104" spans="1:16" ht="12.75">
      <c r="A104" t="s">
        <v>49</v>
      </c>
      <c s="34" t="s">
        <v>188</v>
      </c>
      <c s="34" t="s">
        <v>1463</v>
      </c>
      <c s="35" t="s">
        <v>5</v>
      </c>
      <c s="6" t="s">
        <v>1464</v>
      </c>
      <c s="36" t="s">
        <v>423</v>
      </c>
      <c s="37">
        <v>189.2</v>
      </c>
      <c s="36">
        <v>0.0004</v>
      </c>
      <c s="36">
        <f>ROUND(G104*H104,6)</f>
      </c>
      <c r="L104" s="38">
        <v>0</v>
      </c>
      <c s="32">
        <f>ROUND(ROUND(L104,2)*ROUND(G104,3),2)</f>
      </c>
      <c s="36" t="s">
        <v>919</v>
      </c>
      <c>
        <f>(M104*21)/100</f>
      </c>
      <c t="s">
        <v>27</v>
      </c>
    </row>
    <row r="105" spans="1:5" ht="12.75">
      <c r="A105" s="35" t="s">
        <v>55</v>
      </c>
      <c r="E105" s="39" t="s">
        <v>1464</v>
      </c>
    </row>
    <row r="106" spans="1:5" ht="12.75">
      <c r="A106" s="35" t="s">
        <v>56</v>
      </c>
      <c r="E106" s="40" t="s">
        <v>5</v>
      </c>
    </row>
    <row r="107" spans="1:5" ht="12.75">
      <c r="A107" t="s">
        <v>57</v>
      </c>
      <c r="E107" s="39" t="s">
        <v>5</v>
      </c>
    </row>
    <row r="108" spans="1:16" ht="25.5">
      <c r="A108" t="s">
        <v>49</v>
      </c>
      <c s="34" t="s">
        <v>192</v>
      </c>
      <c s="34" t="s">
        <v>1465</v>
      </c>
      <c s="35" t="s">
        <v>5</v>
      </c>
      <c s="6" t="s">
        <v>1466</v>
      </c>
      <c s="36" t="s">
        <v>423</v>
      </c>
      <c s="37">
        <v>86</v>
      </c>
      <c s="36">
        <v>0.00023</v>
      </c>
      <c s="36">
        <f>ROUND(G108*H108,6)</f>
      </c>
      <c r="L108" s="38">
        <v>0</v>
      </c>
      <c s="32">
        <f>ROUND(ROUND(L108,2)*ROUND(G108,3),2)</f>
      </c>
      <c s="36" t="s">
        <v>919</v>
      </c>
      <c>
        <f>(M108*21)/100</f>
      </c>
      <c t="s">
        <v>27</v>
      </c>
    </row>
    <row r="109" spans="1:5" ht="38.25">
      <c r="A109" s="35" t="s">
        <v>55</v>
      </c>
      <c r="E109" s="39" t="s">
        <v>1467</v>
      </c>
    </row>
    <row r="110" spans="1:5" ht="12.75">
      <c r="A110" s="35" t="s">
        <v>56</v>
      </c>
      <c r="E110" s="40" t="s">
        <v>5</v>
      </c>
    </row>
    <row r="111" spans="1:5" ht="12.75">
      <c r="A111" t="s">
        <v>57</v>
      </c>
      <c r="E111" s="39" t="s">
        <v>5</v>
      </c>
    </row>
    <row r="112" spans="1:16" ht="25.5">
      <c r="A112" t="s">
        <v>49</v>
      </c>
      <c s="34" t="s">
        <v>196</v>
      </c>
      <c s="34" t="s">
        <v>1204</v>
      </c>
      <c s="35" t="s">
        <v>5</v>
      </c>
      <c s="6" t="s">
        <v>1205</v>
      </c>
      <c s="36" t="s">
        <v>236</v>
      </c>
      <c s="37">
        <v>1.8</v>
      </c>
      <c s="36">
        <v>1.9968</v>
      </c>
      <c s="36">
        <f>ROUND(G112*H112,6)</f>
      </c>
      <c r="L112" s="38">
        <v>0</v>
      </c>
      <c s="32">
        <f>ROUND(ROUND(L112,2)*ROUND(G112,3),2)</f>
      </c>
      <c s="36" t="s">
        <v>919</v>
      </c>
      <c>
        <f>(M112*21)/100</f>
      </c>
      <c t="s">
        <v>27</v>
      </c>
    </row>
    <row r="113" spans="1:5" ht="25.5">
      <c r="A113" s="35" t="s">
        <v>55</v>
      </c>
      <c r="E113" s="39" t="s">
        <v>1205</v>
      </c>
    </row>
    <row r="114" spans="1:5" ht="12.75">
      <c r="A114" s="35" t="s">
        <v>56</v>
      </c>
      <c r="E114" s="40" t="s">
        <v>5</v>
      </c>
    </row>
    <row r="115" spans="1:5" ht="12.75">
      <c r="A115" t="s">
        <v>57</v>
      </c>
      <c r="E115" s="39" t="s">
        <v>5</v>
      </c>
    </row>
    <row r="116" spans="1:16" ht="25.5">
      <c r="A116" t="s">
        <v>49</v>
      </c>
      <c s="34" t="s">
        <v>200</v>
      </c>
      <c s="34" t="s">
        <v>1468</v>
      </c>
      <c s="35" t="s">
        <v>5</v>
      </c>
      <c s="6" t="s">
        <v>1469</v>
      </c>
      <c s="36" t="s">
        <v>423</v>
      </c>
      <c s="37">
        <v>6</v>
      </c>
      <c s="36">
        <v>0</v>
      </c>
      <c s="36">
        <f>ROUND(G116*H116,6)</f>
      </c>
      <c r="L116" s="38">
        <v>0</v>
      </c>
      <c s="32">
        <f>ROUND(ROUND(L116,2)*ROUND(G116,3),2)</f>
      </c>
      <c s="36" t="s">
        <v>919</v>
      </c>
      <c>
        <f>(M116*21)/100</f>
      </c>
      <c t="s">
        <v>27</v>
      </c>
    </row>
    <row r="117" spans="1:5" ht="25.5">
      <c r="A117" s="35" t="s">
        <v>55</v>
      </c>
      <c r="E117" s="39" t="s">
        <v>1469</v>
      </c>
    </row>
    <row r="118" spans="1:5" ht="12.75">
      <c r="A118" s="35" t="s">
        <v>56</v>
      </c>
      <c r="E118" s="40" t="s">
        <v>5</v>
      </c>
    </row>
    <row r="119" spans="1:5" ht="12.75">
      <c r="A119" t="s">
        <v>57</v>
      </c>
      <c r="E119" s="39" t="s">
        <v>5</v>
      </c>
    </row>
    <row r="120" spans="1:13" ht="12.75">
      <c r="A120" t="s">
        <v>46</v>
      </c>
      <c r="C120" s="31" t="s">
        <v>1470</v>
      </c>
      <c r="E120" s="33" t="s">
        <v>1471</v>
      </c>
      <c r="J120" s="32">
        <f>0</f>
      </c>
      <c s="32">
        <f>0</f>
      </c>
      <c s="32">
        <f>0+L121+L125+L129+L133</f>
      </c>
      <c s="32">
        <f>0+M121+M125+M129+M133</f>
      </c>
    </row>
    <row r="121" spans="1:16" ht="25.5">
      <c r="A121" t="s">
        <v>49</v>
      </c>
      <c s="34" t="s">
        <v>358</v>
      </c>
      <c s="34" t="s">
        <v>1472</v>
      </c>
      <c s="35" t="s">
        <v>5</v>
      </c>
      <c s="6" t="s">
        <v>1473</v>
      </c>
      <c s="36" t="s">
        <v>423</v>
      </c>
      <c s="37">
        <v>6</v>
      </c>
      <c s="36">
        <v>3.3E-05</v>
      </c>
      <c s="36">
        <f>ROUND(G121*H121,6)</f>
      </c>
      <c r="L121" s="38">
        <v>0</v>
      </c>
      <c s="32">
        <f>ROUND(ROUND(L121,2)*ROUND(G121,3),2)</f>
      </c>
      <c s="36" t="s">
        <v>919</v>
      </c>
      <c>
        <f>(M121*21)/100</f>
      </c>
      <c t="s">
        <v>27</v>
      </c>
    </row>
    <row r="122" spans="1:5" ht="25.5">
      <c r="A122" s="35" t="s">
        <v>55</v>
      </c>
      <c r="E122" s="39" t="s">
        <v>1473</v>
      </c>
    </row>
    <row r="123" spans="1:5" ht="12.75">
      <c r="A123" s="35" t="s">
        <v>56</v>
      </c>
      <c r="E123" s="40" t="s">
        <v>5</v>
      </c>
    </row>
    <row r="124" spans="1:5" ht="12.75">
      <c r="A124" t="s">
        <v>57</v>
      </c>
      <c r="E124" s="39" t="s">
        <v>5</v>
      </c>
    </row>
    <row r="125" spans="1:16" ht="25.5">
      <c r="A125" t="s">
        <v>49</v>
      </c>
      <c s="34" t="s">
        <v>361</v>
      </c>
      <c s="34" t="s">
        <v>1474</v>
      </c>
      <c s="35" t="s">
        <v>5</v>
      </c>
      <c s="6" t="s">
        <v>1475</v>
      </c>
      <c s="36" t="s">
        <v>423</v>
      </c>
      <c s="37">
        <v>80</v>
      </c>
      <c s="36">
        <v>5.3E-05</v>
      </c>
      <c s="36">
        <f>ROUND(G125*H125,6)</f>
      </c>
      <c r="L125" s="38">
        <v>0</v>
      </c>
      <c s="32">
        <f>ROUND(ROUND(L125,2)*ROUND(G125,3),2)</f>
      </c>
      <c s="36" t="s">
        <v>919</v>
      </c>
      <c>
        <f>(M125*21)/100</f>
      </c>
      <c t="s">
        <v>27</v>
      </c>
    </row>
    <row r="126" spans="1:5" ht="25.5">
      <c r="A126" s="35" t="s">
        <v>55</v>
      </c>
      <c r="E126" s="39" t="s">
        <v>1475</v>
      </c>
    </row>
    <row r="127" spans="1:5" ht="12.75">
      <c r="A127" s="35" t="s">
        <v>56</v>
      </c>
      <c r="E127" s="40" t="s">
        <v>5</v>
      </c>
    </row>
    <row r="128" spans="1:5" ht="12.75">
      <c r="A128" t="s">
        <v>57</v>
      </c>
      <c r="E128" s="39" t="s">
        <v>5</v>
      </c>
    </row>
    <row r="129" spans="1:16" ht="12.75">
      <c r="A129" t="s">
        <v>49</v>
      </c>
      <c s="34" t="s">
        <v>364</v>
      </c>
      <c s="34" t="s">
        <v>1476</v>
      </c>
      <c s="35" t="s">
        <v>5</v>
      </c>
      <c s="6" t="s">
        <v>1477</v>
      </c>
      <c s="36" t="s">
        <v>423</v>
      </c>
      <c s="37">
        <v>105.006</v>
      </c>
      <c s="36">
        <v>0.0019</v>
      </c>
      <c s="36">
        <f>ROUND(G129*H129,6)</f>
      </c>
      <c r="L129" s="38">
        <v>0</v>
      </c>
      <c s="32">
        <f>ROUND(ROUND(L129,2)*ROUND(G129,3),2)</f>
      </c>
      <c s="36" t="s">
        <v>919</v>
      </c>
      <c>
        <f>(M129*21)/100</f>
      </c>
      <c t="s">
        <v>27</v>
      </c>
    </row>
    <row r="130" spans="1:5" ht="12.75">
      <c r="A130" s="35" t="s">
        <v>55</v>
      </c>
      <c r="E130" s="39" t="s">
        <v>1477</v>
      </c>
    </row>
    <row r="131" spans="1:5" ht="12.75">
      <c r="A131" s="35" t="s">
        <v>56</v>
      </c>
      <c r="E131" s="40" t="s">
        <v>5</v>
      </c>
    </row>
    <row r="132" spans="1:5" ht="12.75">
      <c r="A132" t="s">
        <v>57</v>
      </c>
      <c r="E132" s="39" t="s">
        <v>5</v>
      </c>
    </row>
    <row r="133" spans="1:16" ht="38.25">
      <c r="A133" t="s">
        <v>49</v>
      </c>
      <c s="34" t="s">
        <v>367</v>
      </c>
      <c s="34" t="s">
        <v>1478</v>
      </c>
      <c s="35" t="s">
        <v>5</v>
      </c>
      <c s="6" t="s">
        <v>1479</v>
      </c>
      <c s="36" t="s">
        <v>932</v>
      </c>
      <c s="37">
        <v>0.204</v>
      </c>
      <c s="36">
        <v>0</v>
      </c>
      <c s="36">
        <f>ROUND(G133*H133,6)</f>
      </c>
      <c r="L133" s="38">
        <v>0</v>
      </c>
      <c s="32">
        <f>ROUND(ROUND(L133,2)*ROUND(G133,3),2)</f>
      </c>
      <c s="36" t="s">
        <v>919</v>
      </c>
      <c>
        <f>(M133*21)/100</f>
      </c>
      <c t="s">
        <v>27</v>
      </c>
    </row>
    <row r="134" spans="1:5" ht="38.25">
      <c r="A134" s="35" t="s">
        <v>55</v>
      </c>
      <c r="E134" s="39" t="s">
        <v>1480</v>
      </c>
    </row>
    <row r="135" spans="1:5" ht="12.75">
      <c r="A135" s="35" t="s">
        <v>56</v>
      </c>
      <c r="E135" s="40" t="s">
        <v>5</v>
      </c>
    </row>
    <row r="136" spans="1:5" ht="12.75">
      <c r="A136" t="s">
        <v>57</v>
      </c>
      <c r="E136" s="39" t="s">
        <v>5</v>
      </c>
    </row>
    <row r="137" spans="1:13" ht="12.75">
      <c r="A137" t="s">
        <v>46</v>
      </c>
      <c r="C137" s="31" t="s">
        <v>125</v>
      </c>
      <c r="E137" s="33" t="s">
        <v>1082</v>
      </c>
      <c r="J137" s="32">
        <f>0</f>
      </c>
      <c s="32">
        <f>0</f>
      </c>
      <c s="32">
        <f>0+L138+L142+L146+L150+L154+L158+L162+L166+L170+L174+L178+L182+L186+L190+L194+L198+L202+L206+L210+L214+L218+L222+L226+L230+L234+L238</f>
      </c>
      <c s="32">
        <f>0+M138+M142+M146+M150+M154+M158+M162+M166+M170+M174+M178+M182+M186+M190+M194+M198+M202+M206+M210+M214+M218+M222+M226+M230+M234+M238</f>
      </c>
    </row>
    <row r="138" spans="1:16" ht="25.5">
      <c r="A138" t="s">
        <v>49</v>
      </c>
      <c s="34" t="s">
        <v>204</v>
      </c>
      <c s="34" t="s">
        <v>1481</v>
      </c>
      <c s="35" t="s">
        <v>5</v>
      </c>
      <c s="6" t="s">
        <v>1482</v>
      </c>
      <c s="36" t="s">
        <v>64</v>
      </c>
      <c s="37">
        <v>2.5</v>
      </c>
      <c s="36">
        <v>0</v>
      </c>
      <c s="36">
        <f>ROUND(G138*H138,6)</f>
      </c>
      <c r="L138" s="38">
        <v>0</v>
      </c>
      <c s="32">
        <f>ROUND(ROUND(L138,2)*ROUND(G138,3),2)</f>
      </c>
      <c s="36" t="s">
        <v>919</v>
      </c>
      <c>
        <f>(M138*21)/100</f>
      </c>
      <c t="s">
        <v>27</v>
      </c>
    </row>
    <row r="139" spans="1:5" ht="25.5">
      <c r="A139" s="35" t="s">
        <v>55</v>
      </c>
      <c r="E139" s="39" t="s">
        <v>1482</v>
      </c>
    </row>
    <row r="140" spans="1:5" ht="12.75">
      <c r="A140" s="35" t="s">
        <v>56</v>
      </c>
      <c r="E140" s="40" t="s">
        <v>5</v>
      </c>
    </row>
    <row r="141" spans="1:5" ht="12.75">
      <c r="A141" t="s">
        <v>57</v>
      </c>
      <c r="E141" s="39" t="s">
        <v>5</v>
      </c>
    </row>
    <row r="142" spans="1:16" ht="12.75">
      <c r="A142" t="s">
        <v>49</v>
      </c>
      <c s="34" t="s">
        <v>208</v>
      </c>
      <c s="34" t="s">
        <v>1483</v>
      </c>
      <c s="35" t="s">
        <v>5</v>
      </c>
      <c s="6" t="s">
        <v>1484</v>
      </c>
      <c s="36" t="s">
        <v>64</v>
      </c>
      <c s="37">
        <v>2.538</v>
      </c>
      <c s="36">
        <v>0.00067</v>
      </c>
      <c s="36">
        <f>ROUND(G142*H142,6)</f>
      </c>
      <c r="L142" s="38">
        <v>0</v>
      </c>
      <c s="32">
        <f>ROUND(ROUND(L142,2)*ROUND(G142,3),2)</f>
      </c>
      <c s="36" t="s">
        <v>919</v>
      </c>
      <c>
        <f>(M142*21)/100</f>
      </c>
      <c t="s">
        <v>27</v>
      </c>
    </row>
    <row r="143" spans="1:5" ht="12.75">
      <c r="A143" s="35" t="s">
        <v>55</v>
      </c>
      <c r="E143" s="39" t="s">
        <v>1484</v>
      </c>
    </row>
    <row r="144" spans="1:5" ht="12.75">
      <c r="A144" s="35" t="s">
        <v>56</v>
      </c>
      <c r="E144" s="40" t="s">
        <v>5</v>
      </c>
    </row>
    <row r="145" spans="1:5" ht="12.75">
      <c r="A145" t="s">
        <v>57</v>
      </c>
      <c r="E145" s="39" t="s">
        <v>5</v>
      </c>
    </row>
    <row r="146" spans="1:16" ht="25.5">
      <c r="A146" t="s">
        <v>49</v>
      </c>
      <c s="34" t="s">
        <v>212</v>
      </c>
      <c s="34" t="s">
        <v>1485</v>
      </c>
      <c s="35" t="s">
        <v>5</v>
      </c>
      <c s="6" t="s">
        <v>1486</v>
      </c>
      <c s="36" t="s">
        <v>64</v>
      </c>
      <c s="37">
        <v>108.7</v>
      </c>
      <c s="36">
        <v>1.1E-05</v>
      </c>
      <c s="36">
        <f>ROUND(G146*H146,6)</f>
      </c>
      <c r="L146" s="38">
        <v>0</v>
      </c>
      <c s="32">
        <f>ROUND(ROUND(L146,2)*ROUND(G146,3),2)</f>
      </c>
      <c s="36" t="s">
        <v>919</v>
      </c>
      <c>
        <f>(M146*21)/100</f>
      </c>
      <c t="s">
        <v>27</v>
      </c>
    </row>
    <row r="147" spans="1:5" ht="25.5">
      <c r="A147" s="35" t="s">
        <v>55</v>
      </c>
      <c r="E147" s="39" t="s">
        <v>1486</v>
      </c>
    </row>
    <row r="148" spans="1:5" ht="12.75">
      <c r="A148" s="35" t="s">
        <v>56</v>
      </c>
      <c r="E148" s="40" t="s">
        <v>5</v>
      </c>
    </row>
    <row r="149" spans="1:5" ht="12.75">
      <c r="A149" t="s">
        <v>57</v>
      </c>
      <c r="E149" s="39" t="s">
        <v>5</v>
      </c>
    </row>
    <row r="150" spans="1:16" ht="12.75">
      <c r="A150" t="s">
        <v>49</v>
      </c>
      <c s="34" t="s">
        <v>214</v>
      </c>
      <c s="34" t="s">
        <v>1487</v>
      </c>
      <c s="35" t="s">
        <v>5</v>
      </c>
      <c s="6" t="s">
        <v>1488</v>
      </c>
      <c s="36" t="s">
        <v>64</v>
      </c>
      <c s="37">
        <v>111.961</v>
      </c>
      <c s="36">
        <v>0.00431</v>
      </c>
      <c s="36">
        <f>ROUND(G150*H150,6)</f>
      </c>
      <c r="L150" s="38">
        <v>0</v>
      </c>
      <c s="32">
        <f>ROUND(ROUND(L150,2)*ROUND(G150,3),2)</f>
      </c>
      <c s="36" t="s">
        <v>919</v>
      </c>
      <c>
        <f>(M150*21)/100</f>
      </c>
      <c t="s">
        <v>27</v>
      </c>
    </row>
    <row r="151" spans="1:5" ht="12.75">
      <c r="A151" s="35" t="s">
        <v>55</v>
      </c>
      <c r="E151" s="39" t="s">
        <v>1488</v>
      </c>
    </row>
    <row r="152" spans="1:5" ht="12.75">
      <c r="A152" s="35" t="s">
        <v>56</v>
      </c>
      <c r="E152" s="40" t="s">
        <v>5</v>
      </c>
    </row>
    <row r="153" spans="1:5" ht="12.75">
      <c r="A153" t="s">
        <v>57</v>
      </c>
      <c r="E153" s="39" t="s">
        <v>5</v>
      </c>
    </row>
    <row r="154" spans="1:16" ht="25.5">
      <c r="A154" t="s">
        <v>49</v>
      </c>
      <c s="34" t="s">
        <v>218</v>
      </c>
      <c s="34" t="s">
        <v>1489</v>
      </c>
      <c s="35" t="s">
        <v>5</v>
      </c>
      <c s="6" t="s">
        <v>1490</v>
      </c>
      <c s="36" t="s">
        <v>64</v>
      </c>
      <c s="37">
        <v>10.9</v>
      </c>
      <c s="36">
        <v>1.3E-05</v>
      </c>
      <c s="36">
        <f>ROUND(G154*H154,6)</f>
      </c>
      <c r="L154" s="38">
        <v>0</v>
      </c>
      <c s="32">
        <f>ROUND(ROUND(L154,2)*ROUND(G154,3),2)</f>
      </c>
      <c s="36" t="s">
        <v>919</v>
      </c>
      <c>
        <f>(M154*21)/100</f>
      </c>
      <c t="s">
        <v>27</v>
      </c>
    </row>
    <row r="155" spans="1:5" ht="25.5">
      <c r="A155" s="35" t="s">
        <v>55</v>
      </c>
      <c r="E155" s="39" t="s">
        <v>1490</v>
      </c>
    </row>
    <row r="156" spans="1:5" ht="12.75">
      <c r="A156" s="35" t="s">
        <v>56</v>
      </c>
      <c r="E156" s="40" t="s">
        <v>5</v>
      </c>
    </row>
    <row r="157" spans="1:5" ht="12.75">
      <c r="A157" t="s">
        <v>57</v>
      </c>
      <c r="E157" s="39" t="s">
        <v>5</v>
      </c>
    </row>
    <row r="158" spans="1:16" ht="12.75">
      <c r="A158" t="s">
        <v>49</v>
      </c>
      <c s="34" t="s">
        <v>220</v>
      </c>
      <c s="34" t="s">
        <v>1491</v>
      </c>
      <c s="35" t="s">
        <v>5</v>
      </c>
      <c s="6" t="s">
        <v>1492</v>
      </c>
      <c s="36" t="s">
        <v>64</v>
      </c>
      <c s="37">
        <v>11.227</v>
      </c>
      <c s="36">
        <v>0.00673</v>
      </c>
      <c s="36">
        <f>ROUND(G158*H158,6)</f>
      </c>
      <c r="L158" s="38">
        <v>0</v>
      </c>
      <c s="32">
        <f>ROUND(ROUND(L158,2)*ROUND(G158,3),2)</f>
      </c>
      <c s="36" t="s">
        <v>919</v>
      </c>
      <c>
        <f>(M158*21)/100</f>
      </c>
      <c t="s">
        <v>27</v>
      </c>
    </row>
    <row r="159" spans="1:5" ht="12.75">
      <c r="A159" s="35" t="s">
        <v>55</v>
      </c>
      <c r="E159" s="39" t="s">
        <v>1492</v>
      </c>
    </row>
    <row r="160" spans="1:5" ht="12.75">
      <c r="A160" s="35" t="s">
        <v>56</v>
      </c>
      <c r="E160" s="40" t="s">
        <v>5</v>
      </c>
    </row>
    <row r="161" spans="1:5" ht="12.75">
      <c r="A161" t="s">
        <v>57</v>
      </c>
      <c r="E161" s="39" t="s">
        <v>5</v>
      </c>
    </row>
    <row r="162" spans="1:16" ht="25.5">
      <c r="A162" t="s">
        <v>49</v>
      </c>
      <c s="34" t="s">
        <v>222</v>
      </c>
      <c s="34" t="s">
        <v>1493</v>
      </c>
      <c s="35" t="s">
        <v>5</v>
      </c>
      <c s="6" t="s">
        <v>1494</v>
      </c>
      <c s="36" t="s">
        <v>64</v>
      </c>
      <c s="37">
        <v>5.1</v>
      </c>
      <c s="36">
        <v>1.6E-05</v>
      </c>
      <c s="36">
        <f>ROUND(G162*H162,6)</f>
      </c>
      <c r="L162" s="38">
        <v>0</v>
      </c>
      <c s="32">
        <f>ROUND(ROUND(L162,2)*ROUND(G162,3),2)</f>
      </c>
      <c s="36" t="s">
        <v>919</v>
      </c>
      <c>
        <f>(M162*21)/100</f>
      </c>
      <c t="s">
        <v>27</v>
      </c>
    </row>
    <row r="163" spans="1:5" ht="25.5">
      <c r="A163" s="35" t="s">
        <v>55</v>
      </c>
      <c r="E163" s="39" t="s">
        <v>1494</v>
      </c>
    </row>
    <row r="164" spans="1:5" ht="12.75">
      <c r="A164" s="35" t="s">
        <v>56</v>
      </c>
      <c r="E164" s="40" t="s">
        <v>5</v>
      </c>
    </row>
    <row r="165" spans="1:5" ht="12.75">
      <c r="A165" t="s">
        <v>57</v>
      </c>
      <c r="E165" s="39" t="s">
        <v>5</v>
      </c>
    </row>
    <row r="166" spans="1:16" ht="12.75">
      <c r="A166" t="s">
        <v>49</v>
      </c>
      <c s="34" t="s">
        <v>224</v>
      </c>
      <c s="34" t="s">
        <v>1495</v>
      </c>
      <c s="35" t="s">
        <v>5</v>
      </c>
      <c s="6" t="s">
        <v>1496</v>
      </c>
      <c s="36" t="s">
        <v>64</v>
      </c>
      <c s="37">
        <v>5.253</v>
      </c>
      <c s="36">
        <v>0.01052</v>
      </c>
      <c s="36">
        <f>ROUND(G166*H166,6)</f>
      </c>
      <c r="L166" s="38">
        <v>0</v>
      </c>
      <c s="32">
        <f>ROUND(ROUND(L166,2)*ROUND(G166,3),2)</f>
      </c>
      <c s="36" t="s">
        <v>919</v>
      </c>
      <c>
        <f>(M166*21)/100</f>
      </c>
      <c t="s">
        <v>27</v>
      </c>
    </row>
    <row r="167" spans="1:5" ht="12.75">
      <c r="A167" s="35" t="s">
        <v>55</v>
      </c>
      <c r="E167" s="39" t="s">
        <v>1496</v>
      </c>
    </row>
    <row r="168" spans="1:5" ht="12.75">
      <c r="A168" s="35" t="s">
        <v>56</v>
      </c>
      <c r="E168" s="40" t="s">
        <v>5</v>
      </c>
    </row>
    <row r="169" spans="1:5" ht="12.75">
      <c r="A169" t="s">
        <v>57</v>
      </c>
      <c r="E169" s="39" t="s">
        <v>5</v>
      </c>
    </row>
    <row r="170" spans="1:16" ht="25.5">
      <c r="A170" t="s">
        <v>49</v>
      </c>
      <c s="34" t="s">
        <v>227</v>
      </c>
      <c s="34" t="s">
        <v>1497</v>
      </c>
      <c s="35" t="s">
        <v>5</v>
      </c>
      <c s="6" t="s">
        <v>1498</v>
      </c>
      <c s="36" t="s">
        <v>53</v>
      </c>
      <c s="37">
        <v>2</v>
      </c>
      <c s="36">
        <v>2E-06</v>
      </c>
      <c s="36">
        <f>ROUND(G170*H170,6)</f>
      </c>
      <c r="L170" s="38">
        <v>0</v>
      </c>
      <c s="32">
        <f>ROUND(ROUND(L170,2)*ROUND(G170,3),2)</f>
      </c>
      <c s="36" t="s">
        <v>919</v>
      </c>
      <c>
        <f>(M170*21)/100</f>
      </c>
      <c t="s">
        <v>27</v>
      </c>
    </row>
    <row r="171" spans="1:5" ht="25.5">
      <c r="A171" s="35" t="s">
        <v>55</v>
      </c>
      <c r="E171" s="39" t="s">
        <v>1498</v>
      </c>
    </row>
    <row r="172" spans="1:5" ht="12.75">
      <c r="A172" s="35" t="s">
        <v>56</v>
      </c>
      <c r="E172" s="40" t="s">
        <v>5</v>
      </c>
    </row>
    <row r="173" spans="1:5" ht="12.75">
      <c r="A173" t="s">
        <v>57</v>
      </c>
      <c r="E173" s="39" t="s">
        <v>5</v>
      </c>
    </row>
    <row r="174" spans="1:16" ht="12.75">
      <c r="A174" t="s">
        <v>49</v>
      </c>
      <c s="34" t="s">
        <v>50</v>
      </c>
      <c s="34" t="s">
        <v>1499</v>
      </c>
      <c s="35" t="s">
        <v>5</v>
      </c>
      <c s="6" t="s">
        <v>1500</v>
      </c>
      <c s="36" t="s">
        <v>53</v>
      </c>
      <c s="37">
        <v>2</v>
      </c>
      <c s="36">
        <v>0.0015</v>
      </c>
      <c s="36">
        <f>ROUND(G174*H174,6)</f>
      </c>
      <c r="L174" s="38">
        <v>0</v>
      </c>
      <c s="32">
        <f>ROUND(ROUND(L174,2)*ROUND(G174,3),2)</f>
      </c>
      <c s="36" t="s">
        <v>919</v>
      </c>
      <c>
        <f>(M174*21)/100</f>
      </c>
      <c t="s">
        <v>27</v>
      </c>
    </row>
    <row r="175" spans="1:5" ht="12.75">
      <c r="A175" s="35" t="s">
        <v>55</v>
      </c>
      <c r="E175" s="39" t="s">
        <v>1500</v>
      </c>
    </row>
    <row r="176" spans="1:5" ht="12.75">
      <c r="A176" s="35" t="s">
        <v>56</v>
      </c>
      <c r="E176" s="40" t="s">
        <v>5</v>
      </c>
    </row>
    <row r="177" spans="1:5" ht="12.75">
      <c r="A177" t="s">
        <v>57</v>
      </c>
      <c r="E177" s="39" t="s">
        <v>5</v>
      </c>
    </row>
    <row r="178" spans="1:16" ht="25.5">
      <c r="A178" t="s">
        <v>49</v>
      </c>
      <c s="34" t="s">
        <v>61</v>
      </c>
      <c s="34" t="s">
        <v>1501</v>
      </c>
      <c s="35" t="s">
        <v>5</v>
      </c>
      <c s="6" t="s">
        <v>1502</v>
      </c>
      <c s="36" t="s">
        <v>53</v>
      </c>
      <c s="37">
        <v>2</v>
      </c>
      <c s="36">
        <v>4E-06</v>
      </c>
      <c s="36">
        <f>ROUND(G178*H178,6)</f>
      </c>
      <c r="L178" s="38">
        <v>0</v>
      </c>
      <c s="32">
        <f>ROUND(ROUND(L178,2)*ROUND(G178,3),2)</f>
      </c>
      <c s="36" t="s">
        <v>919</v>
      </c>
      <c>
        <f>(M178*21)/100</f>
      </c>
      <c t="s">
        <v>27</v>
      </c>
    </row>
    <row r="179" spans="1:5" ht="25.5">
      <c r="A179" s="35" t="s">
        <v>55</v>
      </c>
      <c r="E179" s="39" t="s">
        <v>1502</v>
      </c>
    </row>
    <row r="180" spans="1:5" ht="12.75">
      <c r="A180" s="35" t="s">
        <v>56</v>
      </c>
      <c r="E180" s="40" t="s">
        <v>5</v>
      </c>
    </row>
    <row r="181" spans="1:5" ht="12.75">
      <c r="A181" t="s">
        <v>57</v>
      </c>
      <c r="E181" s="39" t="s">
        <v>5</v>
      </c>
    </row>
    <row r="182" spans="1:16" ht="12.75">
      <c r="A182" t="s">
        <v>49</v>
      </c>
      <c s="34" t="s">
        <v>65</v>
      </c>
      <c s="34" t="s">
        <v>1503</v>
      </c>
      <c s="35" t="s">
        <v>5</v>
      </c>
      <c s="6" t="s">
        <v>1504</v>
      </c>
      <c s="36" t="s">
        <v>53</v>
      </c>
      <c s="37">
        <v>2</v>
      </c>
      <c s="36">
        <v>0.006</v>
      </c>
      <c s="36">
        <f>ROUND(G182*H182,6)</f>
      </c>
      <c r="L182" s="38">
        <v>0</v>
      </c>
      <c s="32">
        <f>ROUND(ROUND(L182,2)*ROUND(G182,3),2)</f>
      </c>
      <c s="36" t="s">
        <v>919</v>
      </c>
      <c>
        <f>(M182*21)/100</f>
      </c>
      <c t="s">
        <v>27</v>
      </c>
    </row>
    <row r="183" spans="1:5" ht="12.75">
      <c r="A183" s="35" t="s">
        <v>55</v>
      </c>
      <c r="E183" s="39" t="s">
        <v>1504</v>
      </c>
    </row>
    <row r="184" spans="1:5" ht="12.75">
      <c r="A184" s="35" t="s">
        <v>56</v>
      </c>
      <c r="E184" s="40" t="s">
        <v>5</v>
      </c>
    </row>
    <row r="185" spans="1:5" ht="12.75">
      <c r="A185" t="s">
        <v>57</v>
      </c>
      <c r="E185" s="39" t="s">
        <v>5</v>
      </c>
    </row>
    <row r="186" spans="1:16" ht="25.5">
      <c r="A186" t="s">
        <v>49</v>
      </c>
      <c s="34" t="s">
        <v>68</v>
      </c>
      <c s="34" t="s">
        <v>1414</v>
      </c>
      <c s="35" t="s">
        <v>5</v>
      </c>
      <c s="6" t="s">
        <v>1415</v>
      </c>
      <c s="36" t="s">
        <v>53</v>
      </c>
      <c s="37">
        <v>1</v>
      </c>
      <c s="36">
        <v>8E-06</v>
      </c>
      <c s="36">
        <f>ROUND(G186*H186,6)</f>
      </c>
      <c r="L186" s="38">
        <v>0</v>
      </c>
      <c s="32">
        <f>ROUND(ROUND(L186,2)*ROUND(G186,3),2)</f>
      </c>
      <c s="36" t="s">
        <v>919</v>
      </c>
      <c>
        <f>(M186*21)/100</f>
      </c>
      <c t="s">
        <v>27</v>
      </c>
    </row>
    <row r="187" spans="1:5" ht="25.5">
      <c r="A187" s="35" t="s">
        <v>55</v>
      </c>
      <c r="E187" s="39" t="s">
        <v>1415</v>
      </c>
    </row>
    <row r="188" spans="1:5" ht="12.75">
      <c r="A188" s="35" t="s">
        <v>56</v>
      </c>
      <c r="E188" s="40" t="s">
        <v>5</v>
      </c>
    </row>
    <row r="189" spans="1:5" ht="12.75">
      <c r="A189" t="s">
        <v>57</v>
      </c>
      <c r="E189" s="39" t="s">
        <v>5</v>
      </c>
    </row>
    <row r="190" spans="1:16" ht="12.75">
      <c r="A190" t="s">
        <v>49</v>
      </c>
      <c s="34" t="s">
        <v>71</v>
      </c>
      <c s="34" t="s">
        <v>1505</v>
      </c>
      <c s="35" t="s">
        <v>5</v>
      </c>
      <c s="6" t="s">
        <v>1506</v>
      </c>
      <c s="36" t="s">
        <v>53</v>
      </c>
      <c s="37">
        <v>1</v>
      </c>
      <c s="36">
        <v>0.016</v>
      </c>
      <c s="36">
        <f>ROUND(G190*H190,6)</f>
      </c>
      <c r="L190" s="38">
        <v>0</v>
      </c>
      <c s="32">
        <f>ROUND(ROUND(L190,2)*ROUND(G190,3),2)</f>
      </c>
      <c s="36" t="s">
        <v>919</v>
      </c>
      <c>
        <f>(M190*21)/100</f>
      </c>
      <c t="s">
        <v>27</v>
      </c>
    </row>
    <row r="191" spans="1:5" ht="12.75">
      <c r="A191" s="35" t="s">
        <v>55</v>
      </c>
      <c r="E191" s="39" t="s">
        <v>1506</v>
      </c>
    </row>
    <row r="192" spans="1:5" ht="12.75">
      <c r="A192" s="35" t="s">
        <v>56</v>
      </c>
      <c r="E192" s="40" t="s">
        <v>5</v>
      </c>
    </row>
    <row r="193" spans="1:5" ht="12.75">
      <c r="A193" t="s">
        <v>57</v>
      </c>
      <c r="E193" s="39" t="s">
        <v>5</v>
      </c>
    </row>
    <row r="194" spans="1:16" ht="12.75">
      <c r="A194" t="s">
        <v>49</v>
      </c>
      <c s="34" t="s">
        <v>74</v>
      </c>
      <c s="34" t="s">
        <v>1507</v>
      </c>
      <c s="35" t="s">
        <v>5</v>
      </c>
      <c s="6" t="s">
        <v>1508</v>
      </c>
      <c s="36" t="s">
        <v>64</v>
      </c>
      <c s="37">
        <v>2.5</v>
      </c>
      <c s="36">
        <v>0</v>
      </c>
      <c s="36">
        <f>ROUND(G194*H194,6)</f>
      </c>
      <c r="L194" s="38">
        <v>0</v>
      </c>
      <c s="32">
        <f>ROUND(ROUND(L194,2)*ROUND(G194,3),2)</f>
      </c>
      <c s="36" t="s">
        <v>919</v>
      </c>
      <c>
        <f>(M194*21)/100</f>
      </c>
      <c t="s">
        <v>27</v>
      </c>
    </row>
    <row r="195" spans="1:5" ht="12.75">
      <c r="A195" s="35" t="s">
        <v>55</v>
      </c>
      <c r="E195" s="39" t="s">
        <v>1508</v>
      </c>
    </row>
    <row r="196" spans="1:5" ht="12.75">
      <c r="A196" s="35" t="s">
        <v>56</v>
      </c>
      <c r="E196" s="40" t="s">
        <v>5</v>
      </c>
    </row>
    <row r="197" spans="1:5" ht="12.75">
      <c r="A197" t="s">
        <v>57</v>
      </c>
      <c r="E197" s="39" t="s">
        <v>5</v>
      </c>
    </row>
    <row r="198" spans="1:16" ht="12.75">
      <c r="A198" t="s">
        <v>49</v>
      </c>
      <c s="34" t="s">
        <v>77</v>
      </c>
      <c s="34" t="s">
        <v>1509</v>
      </c>
      <c s="35" t="s">
        <v>5</v>
      </c>
      <c s="6" t="s">
        <v>1510</v>
      </c>
      <c s="36" t="s">
        <v>64</v>
      </c>
      <c s="37">
        <v>119.6</v>
      </c>
      <c s="36">
        <v>0</v>
      </c>
      <c s="36">
        <f>ROUND(G198*H198,6)</f>
      </c>
      <c r="L198" s="38">
        <v>0</v>
      </c>
      <c s="32">
        <f>ROUND(ROUND(L198,2)*ROUND(G198,3),2)</f>
      </c>
      <c s="36" t="s">
        <v>919</v>
      </c>
      <c>
        <f>(M198*21)/100</f>
      </c>
      <c t="s">
        <v>27</v>
      </c>
    </row>
    <row r="199" spans="1:5" ht="12.75">
      <c r="A199" s="35" t="s">
        <v>55</v>
      </c>
      <c r="E199" s="39" t="s">
        <v>1510</v>
      </c>
    </row>
    <row r="200" spans="1:5" ht="12.75">
      <c r="A200" s="35" t="s">
        <v>56</v>
      </c>
      <c r="E200" s="40" t="s">
        <v>5</v>
      </c>
    </row>
    <row r="201" spans="1:5" ht="12.75">
      <c r="A201" t="s">
        <v>57</v>
      </c>
      <c r="E201" s="39" t="s">
        <v>5</v>
      </c>
    </row>
    <row r="202" spans="1:16" ht="12.75">
      <c r="A202" t="s">
        <v>49</v>
      </c>
      <c s="34" t="s">
        <v>80</v>
      </c>
      <c s="34" t="s">
        <v>1511</v>
      </c>
      <c s="35" t="s">
        <v>5</v>
      </c>
      <c s="6" t="s">
        <v>1512</v>
      </c>
      <c s="36" t="s">
        <v>64</v>
      </c>
      <c s="37">
        <v>5.1</v>
      </c>
      <c s="36">
        <v>0</v>
      </c>
      <c s="36">
        <f>ROUND(G202*H202,6)</f>
      </c>
      <c r="L202" s="38">
        <v>0</v>
      </c>
      <c s="32">
        <f>ROUND(ROUND(L202,2)*ROUND(G202,3),2)</f>
      </c>
      <c s="36" t="s">
        <v>919</v>
      </c>
      <c>
        <f>(M202*21)/100</f>
      </c>
      <c t="s">
        <v>27</v>
      </c>
    </row>
    <row r="203" spans="1:5" ht="12.75">
      <c r="A203" s="35" t="s">
        <v>55</v>
      </c>
      <c r="E203" s="39" t="s">
        <v>1512</v>
      </c>
    </row>
    <row r="204" spans="1:5" ht="12.75">
      <c r="A204" s="35" t="s">
        <v>56</v>
      </c>
      <c r="E204" s="40" t="s">
        <v>5</v>
      </c>
    </row>
    <row r="205" spans="1:5" ht="12.75">
      <c r="A205" t="s">
        <v>57</v>
      </c>
      <c r="E205" s="39" t="s">
        <v>5</v>
      </c>
    </row>
    <row r="206" spans="1:16" ht="25.5">
      <c r="A206" t="s">
        <v>49</v>
      </c>
      <c s="34" t="s">
        <v>83</v>
      </c>
      <c s="34" t="s">
        <v>1513</v>
      </c>
      <c s="35" t="s">
        <v>5</v>
      </c>
      <c s="6" t="s">
        <v>1514</v>
      </c>
      <c s="36" t="s">
        <v>53</v>
      </c>
      <c s="37">
        <v>2</v>
      </c>
      <c s="36">
        <v>3.04261</v>
      </c>
      <c s="36">
        <f>ROUND(G206*H206,6)</f>
      </c>
      <c r="L206" s="38">
        <v>0</v>
      </c>
      <c s="32">
        <f>ROUND(ROUND(L206,2)*ROUND(G206,3),2)</f>
      </c>
      <c s="36" t="s">
        <v>99</v>
      </c>
      <c>
        <f>(M206*21)/100</f>
      </c>
      <c t="s">
        <v>27</v>
      </c>
    </row>
    <row r="207" spans="1:5" ht="25.5">
      <c r="A207" s="35" t="s">
        <v>55</v>
      </c>
      <c r="E207" s="39" t="s">
        <v>1514</v>
      </c>
    </row>
    <row r="208" spans="1:5" ht="12.75">
      <c r="A208" s="35" t="s">
        <v>56</v>
      </c>
      <c r="E208" s="40" t="s">
        <v>5</v>
      </c>
    </row>
    <row r="209" spans="1:5" ht="51">
      <c r="A209" t="s">
        <v>57</v>
      </c>
      <c r="E209" s="39" t="s">
        <v>1515</v>
      </c>
    </row>
    <row r="210" spans="1:16" ht="25.5">
      <c r="A210" t="s">
        <v>49</v>
      </c>
      <c s="34" t="s">
        <v>86</v>
      </c>
      <c s="34" t="s">
        <v>1516</v>
      </c>
      <c s="35" t="s">
        <v>5</v>
      </c>
      <c s="6" t="s">
        <v>1517</v>
      </c>
      <c s="36" t="s">
        <v>53</v>
      </c>
      <c s="37">
        <v>1</v>
      </c>
      <c s="36">
        <v>0.040274</v>
      </c>
      <c s="36">
        <f>ROUND(G210*H210,6)</f>
      </c>
      <c r="L210" s="38">
        <v>0</v>
      </c>
      <c s="32">
        <f>ROUND(ROUND(L210,2)*ROUND(G210,3),2)</f>
      </c>
      <c s="36" t="s">
        <v>919</v>
      </c>
      <c>
        <f>(M210*21)/100</f>
      </c>
      <c t="s">
        <v>27</v>
      </c>
    </row>
    <row r="211" spans="1:5" ht="25.5">
      <c r="A211" s="35" t="s">
        <v>55</v>
      </c>
      <c r="E211" s="39" t="s">
        <v>1517</v>
      </c>
    </row>
    <row r="212" spans="1:5" ht="12.75">
      <c r="A212" s="35" t="s">
        <v>56</v>
      </c>
      <c r="E212" s="40" t="s">
        <v>5</v>
      </c>
    </row>
    <row r="213" spans="1:5" ht="12.75">
      <c r="A213" t="s">
        <v>57</v>
      </c>
      <c r="E213" s="39" t="s">
        <v>5</v>
      </c>
    </row>
    <row r="214" spans="1:16" ht="25.5">
      <c r="A214" t="s">
        <v>49</v>
      </c>
      <c s="34" t="s">
        <v>89</v>
      </c>
      <c s="34" t="s">
        <v>1518</v>
      </c>
      <c s="35" t="s">
        <v>5</v>
      </c>
      <c s="6" t="s">
        <v>1519</v>
      </c>
      <c s="36" t="s">
        <v>53</v>
      </c>
      <c s="37">
        <v>2</v>
      </c>
      <c s="36">
        <v>0.045071</v>
      </c>
      <c s="36">
        <f>ROUND(G214*H214,6)</f>
      </c>
      <c r="L214" s="38">
        <v>0</v>
      </c>
      <c s="32">
        <f>ROUND(ROUND(L214,2)*ROUND(G214,3),2)</f>
      </c>
      <c s="36" t="s">
        <v>919</v>
      </c>
      <c>
        <f>(M214*21)/100</f>
      </c>
      <c t="s">
        <v>27</v>
      </c>
    </row>
    <row r="215" spans="1:5" ht="25.5">
      <c r="A215" s="35" t="s">
        <v>55</v>
      </c>
      <c r="E215" s="39" t="s">
        <v>1519</v>
      </c>
    </row>
    <row r="216" spans="1:5" ht="12.75">
      <c r="A216" s="35" t="s">
        <v>56</v>
      </c>
      <c r="E216" s="40" t="s">
        <v>5</v>
      </c>
    </row>
    <row r="217" spans="1:5" ht="12.75">
      <c r="A217" t="s">
        <v>57</v>
      </c>
      <c r="E217" s="39" t="s">
        <v>5</v>
      </c>
    </row>
    <row r="218" spans="1:16" ht="12.75">
      <c r="A218" t="s">
        <v>49</v>
      </c>
      <c s="34" t="s">
        <v>93</v>
      </c>
      <c s="34" t="s">
        <v>1391</v>
      </c>
      <c s="35" t="s">
        <v>5</v>
      </c>
      <c s="6" t="s">
        <v>1392</v>
      </c>
      <c s="36" t="s">
        <v>53</v>
      </c>
      <c s="37">
        <v>2</v>
      </c>
      <c s="36">
        <v>0.217338</v>
      </c>
      <c s="36">
        <f>ROUND(G218*H218,6)</f>
      </c>
      <c r="L218" s="38">
        <v>0</v>
      </c>
      <c s="32">
        <f>ROUND(ROUND(L218,2)*ROUND(G218,3),2)</f>
      </c>
      <c s="36" t="s">
        <v>919</v>
      </c>
      <c>
        <f>(M218*21)/100</f>
      </c>
      <c t="s">
        <v>27</v>
      </c>
    </row>
    <row r="219" spans="1:5" ht="12.75">
      <c r="A219" s="35" t="s">
        <v>55</v>
      </c>
      <c r="E219" s="39" t="s">
        <v>1392</v>
      </c>
    </row>
    <row r="220" spans="1:5" ht="12.75">
      <c r="A220" s="35" t="s">
        <v>56</v>
      </c>
      <c r="E220" s="40" t="s">
        <v>5</v>
      </c>
    </row>
    <row r="221" spans="1:5" ht="12.75">
      <c r="A221" t="s">
        <v>57</v>
      </c>
      <c r="E221" s="39" t="s">
        <v>5</v>
      </c>
    </row>
    <row r="222" spans="1:16" ht="12.75">
      <c r="A222" t="s">
        <v>49</v>
      </c>
      <c s="34" t="s">
        <v>96</v>
      </c>
      <c s="34" t="s">
        <v>1393</v>
      </c>
      <c s="35" t="s">
        <v>5</v>
      </c>
      <c s="6" t="s">
        <v>1394</v>
      </c>
      <c s="36" t="s">
        <v>53</v>
      </c>
      <c s="37">
        <v>2</v>
      </c>
      <c s="36">
        <v>0.196</v>
      </c>
      <c s="36">
        <f>ROUND(G222*H222,6)</f>
      </c>
      <c r="L222" s="38">
        <v>0</v>
      </c>
      <c s="32">
        <f>ROUND(ROUND(L222,2)*ROUND(G222,3),2)</f>
      </c>
      <c s="36" t="s">
        <v>919</v>
      </c>
      <c>
        <f>(M222*21)/100</f>
      </c>
      <c t="s">
        <v>27</v>
      </c>
    </row>
    <row r="223" spans="1:5" ht="12.75">
      <c r="A223" s="35" t="s">
        <v>55</v>
      </c>
      <c r="E223" s="39" t="s">
        <v>1394</v>
      </c>
    </row>
    <row r="224" spans="1:5" ht="12.75">
      <c r="A224" s="35" t="s">
        <v>56</v>
      </c>
      <c r="E224" s="40" t="s">
        <v>5</v>
      </c>
    </row>
    <row r="225" spans="1:5" ht="12.75">
      <c r="A225" t="s">
        <v>57</v>
      </c>
      <c r="E225" s="39" t="s">
        <v>5</v>
      </c>
    </row>
    <row r="226" spans="1:16" ht="25.5">
      <c r="A226" t="s">
        <v>49</v>
      </c>
      <c s="34" t="s">
        <v>337</v>
      </c>
      <c s="34" t="s">
        <v>1087</v>
      </c>
      <c s="35" t="s">
        <v>5</v>
      </c>
      <c s="6" t="s">
        <v>1088</v>
      </c>
      <c s="36" t="s">
        <v>236</v>
      </c>
      <c s="37">
        <v>1.12</v>
      </c>
      <c s="36">
        <v>2.30102</v>
      </c>
      <c s="36">
        <f>ROUND(G226*H226,6)</f>
      </c>
      <c r="L226" s="38">
        <v>0</v>
      </c>
      <c s="32">
        <f>ROUND(ROUND(L226,2)*ROUND(G226,3),2)</f>
      </c>
      <c s="36" t="s">
        <v>919</v>
      </c>
      <c>
        <f>(M226*21)/100</f>
      </c>
      <c t="s">
        <v>27</v>
      </c>
    </row>
    <row r="227" spans="1:5" ht="25.5">
      <c r="A227" s="35" t="s">
        <v>55</v>
      </c>
      <c r="E227" s="39" t="s">
        <v>1088</v>
      </c>
    </row>
    <row r="228" spans="1:5" ht="12.75">
      <c r="A228" s="35" t="s">
        <v>56</v>
      </c>
      <c r="E228" s="40" t="s">
        <v>5</v>
      </c>
    </row>
    <row r="229" spans="1:5" ht="12.75">
      <c r="A229" t="s">
        <v>57</v>
      </c>
      <c r="E229" s="39" t="s">
        <v>5</v>
      </c>
    </row>
    <row r="230" spans="1:16" ht="12.75">
      <c r="A230" t="s">
        <v>49</v>
      </c>
      <c s="34" t="s">
        <v>340</v>
      </c>
      <c s="34" t="s">
        <v>1089</v>
      </c>
      <c s="35" t="s">
        <v>5</v>
      </c>
      <c s="6" t="s">
        <v>1090</v>
      </c>
      <c s="36" t="s">
        <v>423</v>
      </c>
      <c s="37">
        <v>2.45</v>
      </c>
      <c s="36">
        <v>0.004018</v>
      </c>
      <c s="36">
        <f>ROUND(G230*H230,6)</f>
      </c>
      <c r="L230" s="38">
        <v>0</v>
      </c>
      <c s="32">
        <f>ROUND(ROUND(L230,2)*ROUND(G230,3),2)</f>
      </c>
      <c s="36" t="s">
        <v>919</v>
      </c>
      <c>
        <f>(M230*21)/100</f>
      </c>
      <c t="s">
        <v>27</v>
      </c>
    </row>
    <row r="231" spans="1:5" ht="12.75">
      <c r="A231" s="35" t="s">
        <v>55</v>
      </c>
      <c r="E231" s="39" t="s">
        <v>1090</v>
      </c>
    </row>
    <row r="232" spans="1:5" ht="12.75">
      <c r="A232" s="35" t="s">
        <v>56</v>
      </c>
      <c r="E232" s="40" t="s">
        <v>5</v>
      </c>
    </row>
    <row r="233" spans="1:5" ht="12.75">
      <c r="A233" t="s">
        <v>57</v>
      </c>
      <c r="E233" s="39" t="s">
        <v>5</v>
      </c>
    </row>
    <row r="234" spans="1:16" ht="12.75">
      <c r="A234" t="s">
        <v>49</v>
      </c>
      <c s="34" t="s">
        <v>343</v>
      </c>
      <c s="34" t="s">
        <v>1520</v>
      </c>
      <c s="35" t="s">
        <v>5</v>
      </c>
      <c s="6" t="s">
        <v>1521</v>
      </c>
      <c s="36" t="s">
        <v>64</v>
      </c>
      <c s="37">
        <v>2.5</v>
      </c>
      <c s="36">
        <v>0.000192</v>
      </c>
      <c s="36">
        <f>ROUND(G234*H234,6)</f>
      </c>
      <c r="L234" s="38">
        <v>0</v>
      </c>
      <c s="32">
        <f>ROUND(ROUND(L234,2)*ROUND(G234,3),2)</f>
      </c>
      <c s="36" t="s">
        <v>919</v>
      </c>
      <c>
        <f>(M234*21)/100</f>
      </c>
      <c t="s">
        <v>27</v>
      </c>
    </row>
    <row r="235" spans="1:5" ht="12.75">
      <c r="A235" s="35" t="s">
        <v>55</v>
      </c>
      <c r="E235" s="39" t="s">
        <v>1521</v>
      </c>
    </row>
    <row r="236" spans="1:5" ht="12.75">
      <c r="A236" s="35" t="s">
        <v>56</v>
      </c>
      <c r="E236" s="40" t="s">
        <v>5</v>
      </c>
    </row>
    <row r="237" spans="1:5" ht="12.75">
      <c r="A237" t="s">
        <v>57</v>
      </c>
      <c r="E237" s="39" t="s">
        <v>5</v>
      </c>
    </row>
    <row r="238" spans="1:16" ht="12.75">
      <c r="A238" t="s">
        <v>49</v>
      </c>
      <c s="34" t="s">
        <v>346</v>
      </c>
      <c s="34" t="s">
        <v>1399</v>
      </c>
      <c s="35" t="s">
        <v>5</v>
      </c>
      <c s="6" t="s">
        <v>1400</v>
      </c>
      <c s="36" t="s">
        <v>64</v>
      </c>
      <c s="37">
        <v>127.2</v>
      </c>
      <c s="36">
        <v>7.4E-05</v>
      </c>
      <c s="36">
        <f>ROUND(G238*H238,6)</f>
      </c>
      <c r="L238" s="38">
        <v>0</v>
      </c>
      <c s="32">
        <f>ROUND(ROUND(L238,2)*ROUND(G238,3),2)</f>
      </c>
      <c s="36" t="s">
        <v>919</v>
      </c>
      <c>
        <f>(M238*21)/100</f>
      </c>
      <c t="s">
        <v>27</v>
      </c>
    </row>
    <row r="239" spans="1:5" ht="12.75">
      <c r="A239" s="35" t="s">
        <v>55</v>
      </c>
      <c r="E239" s="39" t="s">
        <v>1400</v>
      </c>
    </row>
    <row r="240" spans="1:5" ht="12.75">
      <c r="A240" s="35" t="s">
        <v>56</v>
      </c>
      <c r="E240" s="40" t="s">
        <v>5</v>
      </c>
    </row>
    <row r="241" spans="1:5" ht="12.75">
      <c r="A241" t="s">
        <v>57</v>
      </c>
      <c r="E241" s="39" t="s">
        <v>5</v>
      </c>
    </row>
    <row r="242" spans="1:13" ht="12.75">
      <c r="A242" t="s">
        <v>46</v>
      </c>
      <c r="C242" s="31" t="s">
        <v>987</v>
      </c>
      <c r="E242" s="33" t="s">
        <v>988</v>
      </c>
      <c r="J242" s="32">
        <f>0</f>
      </c>
      <c s="32">
        <f>0</f>
      </c>
      <c s="32">
        <f>0+L243+L247</f>
      </c>
      <c s="32">
        <f>0+M243+M247</f>
      </c>
    </row>
    <row r="243" spans="1:16" ht="25.5">
      <c r="A243" t="s">
        <v>49</v>
      </c>
      <c s="34" t="s">
        <v>349</v>
      </c>
      <c s="34" t="s">
        <v>989</v>
      </c>
      <c s="35" t="s">
        <v>990</v>
      </c>
      <c s="6" t="s">
        <v>991</v>
      </c>
      <c s="36" t="s">
        <v>932</v>
      </c>
      <c s="37">
        <v>149.535</v>
      </c>
      <c s="36">
        <v>0</v>
      </c>
      <c s="36">
        <f>ROUND(G243*H243,6)</f>
      </c>
      <c r="L243" s="38">
        <v>0</v>
      </c>
      <c s="32">
        <f>ROUND(ROUND(L243,2)*ROUND(G243,3),2)</f>
      </c>
      <c s="36" t="s">
        <v>99</v>
      </c>
      <c>
        <f>(M243*21)/100</f>
      </c>
      <c t="s">
        <v>27</v>
      </c>
    </row>
    <row r="244" spans="1:5" ht="25.5">
      <c r="A244" s="35" t="s">
        <v>55</v>
      </c>
      <c r="E244" s="39" t="s">
        <v>991</v>
      </c>
    </row>
    <row r="245" spans="1:5" ht="12.75">
      <c r="A245" s="35" t="s">
        <v>56</v>
      </c>
      <c r="E245" s="40" t="s">
        <v>5</v>
      </c>
    </row>
    <row r="246" spans="1:5" ht="153">
      <c r="A246" t="s">
        <v>57</v>
      </c>
      <c r="E246" s="39" t="s">
        <v>992</v>
      </c>
    </row>
    <row r="247" spans="1:16" ht="25.5">
      <c r="A247" t="s">
        <v>49</v>
      </c>
      <c s="34" t="s">
        <v>352</v>
      </c>
      <c s="34" t="s">
        <v>993</v>
      </c>
      <c s="35" t="s">
        <v>994</v>
      </c>
      <c s="6" t="s">
        <v>995</v>
      </c>
      <c s="36" t="s">
        <v>932</v>
      </c>
      <c s="37">
        <v>348.914</v>
      </c>
      <c s="36">
        <v>0</v>
      </c>
      <c s="36">
        <f>ROUND(G247*H247,6)</f>
      </c>
      <c r="L247" s="38">
        <v>0</v>
      </c>
      <c s="32">
        <f>ROUND(ROUND(L247,2)*ROUND(G247,3),2)</f>
      </c>
      <c s="36" t="s">
        <v>99</v>
      </c>
      <c>
        <f>(M247*21)/100</f>
      </c>
      <c t="s">
        <v>27</v>
      </c>
    </row>
    <row r="248" spans="1:5" ht="25.5">
      <c r="A248" s="35" t="s">
        <v>55</v>
      </c>
      <c r="E248" s="39" t="s">
        <v>995</v>
      </c>
    </row>
    <row r="249" spans="1:5" ht="12.75">
      <c r="A249" s="35" t="s">
        <v>56</v>
      </c>
      <c r="E249" s="40" t="s">
        <v>5</v>
      </c>
    </row>
    <row r="250" spans="1:5" ht="153">
      <c r="A250" t="s">
        <v>57</v>
      </c>
      <c r="E250" s="39" t="s">
        <v>992</v>
      </c>
    </row>
    <row r="251" spans="1:13" ht="12.75">
      <c r="A251" t="s">
        <v>46</v>
      </c>
      <c r="C251" s="31" t="s">
        <v>996</v>
      </c>
      <c r="E251" s="33" t="s">
        <v>997</v>
      </c>
      <c r="J251" s="32">
        <f>0</f>
      </c>
      <c s="32">
        <f>0</f>
      </c>
      <c s="32">
        <f>0+L252</f>
      </c>
      <c s="32">
        <f>0+M252</f>
      </c>
    </row>
    <row r="252" spans="1:16" ht="38.25">
      <c r="A252" t="s">
        <v>49</v>
      </c>
      <c s="34" t="s">
        <v>355</v>
      </c>
      <c s="34" t="s">
        <v>1401</v>
      </c>
      <c s="35" t="s">
        <v>5</v>
      </c>
      <c s="6" t="s">
        <v>1402</v>
      </c>
      <c s="36" t="s">
        <v>932</v>
      </c>
      <c s="37">
        <v>79.446</v>
      </c>
      <c s="36">
        <v>0</v>
      </c>
      <c s="36">
        <f>ROUND(G252*H252,6)</f>
      </c>
      <c r="L252" s="38">
        <v>0</v>
      </c>
      <c s="32">
        <f>ROUND(ROUND(L252,2)*ROUND(G252,3),2)</f>
      </c>
      <c s="36" t="s">
        <v>919</v>
      </c>
      <c>
        <f>(M252*21)/100</f>
      </c>
      <c t="s">
        <v>27</v>
      </c>
    </row>
    <row r="253" spans="1:5" ht="38.25">
      <c r="A253" s="35" t="s">
        <v>55</v>
      </c>
      <c r="E253" s="39" t="s">
        <v>1403</v>
      </c>
    </row>
    <row r="254" spans="1:5" ht="12.75">
      <c r="A254" s="35" t="s">
        <v>56</v>
      </c>
      <c r="E254" s="40" t="s">
        <v>5</v>
      </c>
    </row>
    <row r="255" spans="1:5" ht="12.75">
      <c r="A255" t="s">
        <v>57</v>
      </c>
      <c r="E25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1290</v>
      </c>
      <c s="41">
        <f>Rekapitulace!C30</f>
      </c>
      <c s="20" t="s">
        <v>0</v>
      </c>
      <c t="s">
        <v>23</v>
      </c>
      <c t="s">
        <v>27</v>
      </c>
    </row>
    <row r="4" spans="1:16" ht="32" customHeight="1">
      <c r="A4" s="24" t="s">
        <v>20</v>
      </c>
      <c s="25" t="s">
        <v>28</v>
      </c>
      <c s="27" t="s">
        <v>1290</v>
      </c>
      <c r="E4" s="26" t="s">
        <v>1291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COUNTIFS(L8:L390,"=0",A8:A390,"P")+COUNTIFS(L8:L390,"",A8:A390,"P")+SUM(Q8:Q390)</f>
      </c>
    </row>
    <row r="8" spans="1:13" ht="12.75">
      <c r="A8" t="s">
        <v>44</v>
      </c>
      <c r="C8" s="28" t="s">
        <v>1524</v>
      </c>
      <c r="E8" s="30" t="s">
        <v>1523</v>
      </c>
      <c r="J8" s="29">
        <f>0+J9+J74+J79+J100+J129+J142+J351+J368+J389</f>
      </c>
      <c s="29">
        <f>0+K9+K74+K79+K100+K129+K142+K351+K368+K389</f>
      </c>
      <c s="29">
        <f>0+L9+L74+L79+L100+L129+L142+L351+L368+L389</f>
      </c>
      <c s="29">
        <f>0+M9+M74+M79+M100+M129+M142+M351+M368+M389</f>
      </c>
    </row>
    <row r="9" spans="1:13" ht="12.75">
      <c r="A9" t="s">
        <v>46</v>
      </c>
      <c r="C9" s="31" t="s">
        <v>103</v>
      </c>
      <c r="E9" s="33" t="s">
        <v>916</v>
      </c>
      <c r="J9" s="32">
        <f>0</f>
      </c>
      <c s="32">
        <f>0</f>
      </c>
      <c s="32">
        <f>0+L10+L14+L18+L22+L26+L30+L34+L38+L42+L46+L50+L54+L58+L62+L66+L70</f>
      </c>
      <c s="32">
        <f>0+M10+M14+M18+M22+M26+M30+M34+M38+M42+M46+M50+M54+M58+M62+M66+M70</f>
      </c>
    </row>
    <row r="10" spans="1:16" ht="25.5">
      <c r="A10" t="s">
        <v>49</v>
      </c>
      <c s="34" t="s">
        <v>103</v>
      </c>
      <c s="34" t="s">
        <v>1014</v>
      </c>
      <c s="35" t="s">
        <v>5</v>
      </c>
      <c s="6" t="s">
        <v>1012</v>
      </c>
      <c s="36" t="s">
        <v>423</v>
      </c>
      <c s="37">
        <v>9</v>
      </c>
      <c s="36">
        <v>0</v>
      </c>
      <c s="36">
        <f>ROUND(G10*H10,6)</f>
      </c>
      <c r="L10" s="38">
        <v>0</v>
      </c>
      <c s="32">
        <f>ROUND(ROUND(L10,2)*ROUND(G10,3),2)</f>
      </c>
      <c s="36" t="s">
        <v>919</v>
      </c>
      <c>
        <f>(M10*21)/100</f>
      </c>
      <c t="s">
        <v>27</v>
      </c>
    </row>
    <row r="11" spans="1:5" ht="51">
      <c r="A11" s="35" t="s">
        <v>55</v>
      </c>
      <c r="E11" s="39" t="s">
        <v>1015</v>
      </c>
    </row>
    <row r="12" spans="1:5" ht="12.75">
      <c r="A12" s="35" t="s">
        <v>56</v>
      </c>
      <c r="E12" s="40" t="s">
        <v>5</v>
      </c>
    </row>
    <row r="13" spans="1:5" ht="12.75">
      <c r="A13" t="s">
        <v>57</v>
      </c>
      <c r="E13" s="39" t="s">
        <v>5</v>
      </c>
    </row>
    <row r="14" spans="1:16" ht="25.5">
      <c r="A14" t="s">
        <v>49</v>
      </c>
      <c s="34" t="s">
        <v>27</v>
      </c>
      <c s="34" t="s">
        <v>1016</v>
      </c>
      <c s="35" t="s">
        <v>5</v>
      </c>
      <c s="6" t="s">
        <v>1017</v>
      </c>
      <c s="36" t="s">
        <v>423</v>
      </c>
      <c s="37">
        <v>9</v>
      </c>
      <c s="36">
        <v>9.2E-05</v>
      </c>
      <c s="36">
        <f>ROUND(G14*H14,6)</f>
      </c>
      <c r="L14" s="38">
        <v>0</v>
      </c>
      <c s="32">
        <f>ROUND(ROUND(L14,2)*ROUND(G14,3),2)</f>
      </c>
      <c s="36" t="s">
        <v>919</v>
      </c>
      <c>
        <f>(M14*21)/100</f>
      </c>
      <c t="s">
        <v>27</v>
      </c>
    </row>
    <row r="15" spans="1:5" ht="38.25">
      <c r="A15" s="35" t="s">
        <v>55</v>
      </c>
      <c r="E15" s="39" t="s">
        <v>1018</v>
      </c>
    </row>
    <row r="16" spans="1:5" ht="12.75">
      <c r="A16" s="35" t="s">
        <v>56</v>
      </c>
      <c r="E16" s="40" t="s">
        <v>5</v>
      </c>
    </row>
    <row r="17" spans="1:5" ht="12.75">
      <c r="A17" t="s">
        <v>57</v>
      </c>
      <c r="E17" s="39" t="s">
        <v>5</v>
      </c>
    </row>
    <row r="18" spans="1:16" ht="25.5">
      <c r="A18" t="s">
        <v>49</v>
      </c>
      <c s="34" t="s">
        <v>26</v>
      </c>
      <c s="34" t="s">
        <v>1019</v>
      </c>
      <c s="35" t="s">
        <v>5</v>
      </c>
      <c s="6" t="s">
        <v>1020</v>
      </c>
      <c s="36" t="s">
        <v>64</v>
      </c>
      <c s="37">
        <v>1.5</v>
      </c>
      <c s="36">
        <v>0</v>
      </c>
      <c s="36">
        <f>ROUND(G18*H18,6)</f>
      </c>
      <c r="L18" s="38">
        <v>0</v>
      </c>
      <c s="32">
        <f>ROUND(ROUND(L18,2)*ROUND(G18,3),2)</f>
      </c>
      <c s="36" t="s">
        <v>919</v>
      </c>
      <c>
        <f>(M18*21)/100</f>
      </c>
      <c t="s">
        <v>27</v>
      </c>
    </row>
    <row r="19" spans="1:5" ht="25.5">
      <c r="A19" s="35" t="s">
        <v>55</v>
      </c>
      <c r="E19" s="39" t="s">
        <v>1020</v>
      </c>
    </row>
    <row r="20" spans="1:5" ht="12.75">
      <c r="A20" s="35" t="s">
        <v>56</v>
      </c>
      <c r="E20" s="40" t="s">
        <v>5</v>
      </c>
    </row>
    <row r="21" spans="1:5" ht="12.75">
      <c r="A21" t="s">
        <v>57</v>
      </c>
      <c r="E21" s="39" t="s">
        <v>5</v>
      </c>
    </row>
    <row r="22" spans="1:16" ht="12.75">
      <c r="A22" t="s">
        <v>49</v>
      </c>
      <c s="34" t="s">
        <v>112</v>
      </c>
      <c s="34" t="s">
        <v>1525</v>
      </c>
      <c s="35" t="s">
        <v>5</v>
      </c>
      <c s="6" t="s">
        <v>1526</v>
      </c>
      <c s="36" t="s">
        <v>423</v>
      </c>
      <c s="37">
        <v>1.9</v>
      </c>
      <c s="36">
        <v>0</v>
      </c>
      <c s="36">
        <f>ROUND(G22*H22,6)</f>
      </c>
      <c r="L22" s="38">
        <v>0</v>
      </c>
      <c s="32">
        <f>ROUND(ROUND(L22,2)*ROUND(G22,3),2)</f>
      </c>
      <c s="36" t="s">
        <v>919</v>
      </c>
      <c>
        <f>(M22*21)/100</f>
      </c>
      <c t="s">
        <v>27</v>
      </c>
    </row>
    <row r="23" spans="1:5" ht="12.75">
      <c r="A23" s="35" t="s">
        <v>55</v>
      </c>
      <c r="E23" s="39" t="s">
        <v>1526</v>
      </c>
    </row>
    <row r="24" spans="1:5" ht="12.75">
      <c r="A24" s="35" t="s">
        <v>56</v>
      </c>
      <c r="E24" s="40" t="s">
        <v>5</v>
      </c>
    </row>
    <row r="25" spans="1:5" ht="12.75">
      <c r="A25" t="s">
        <v>57</v>
      </c>
      <c r="E25" s="39" t="s">
        <v>5</v>
      </c>
    </row>
    <row r="26" spans="1:16" ht="25.5">
      <c r="A26" t="s">
        <v>49</v>
      </c>
      <c s="34" t="s">
        <v>115</v>
      </c>
      <c s="34" t="s">
        <v>1337</v>
      </c>
      <c s="35" t="s">
        <v>5</v>
      </c>
      <c s="6" t="s">
        <v>1338</v>
      </c>
      <c s="36" t="s">
        <v>236</v>
      </c>
      <c s="37">
        <v>121.85</v>
      </c>
      <c s="36">
        <v>0</v>
      </c>
      <c s="36">
        <f>ROUND(G26*H26,6)</f>
      </c>
      <c r="L26" s="38">
        <v>0</v>
      </c>
      <c s="32">
        <f>ROUND(ROUND(L26,2)*ROUND(G26,3),2)</f>
      </c>
      <c s="36" t="s">
        <v>919</v>
      </c>
      <c>
        <f>(M26*21)/100</f>
      </c>
      <c t="s">
        <v>27</v>
      </c>
    </row>
    <row r="27" spans="1:5" ht="25.5">
      <c r="A27" s="35" t="s">
        <v>55</v>
      </c>
      <c r="E27" s="39" t="s">
        <v>1338</v>
      </c>
    </row>
    <row r="28" spans="1:5" ht="12.75">
      <c r="A28" s="35" t="s">
        <v>56</v>
      </c>
      <c r="E28" s="40" t="s">
        <v>5</v>
      </c>
    </row>
    <row r="29" spans="1:5" ht="12.75">
      <c r="A29" t="s">
        <v>57</v>
      </c>
      <c r="E29" s="39" t="s">
        <v>1527</v>
      </c>
    </row>
    <row r="30" spans="1:16" ht="25.5">
      <c r="A30" t="s">
        <v>49</v>
      </c>
      <c s="34" t="s">
        <v>118</v>
      </c>
      <c s="34" t="s">
        <v>1528</v>
      </c>
      <c s="35" t="s">
        <v>5</v>
      </c>
      <c s="6" t="s">
        <v>1529</v>
      </c>
      <c s="36" t="s">
        <v>236</v>
      </c>
      <c s="37">
        <v>143.011</v>
      </c>
      <c s="36">
        <v>0</v>
      </c>
      <c s="36">
        <f>ROUND(G30*H30,6)</f>
      </c>
      <c r="L30" s="38">
        <v>0</v>
      </c>
      <c s="32">
        <f>ROUND(ROUND(L30,2)*ROUND(G30,3),2)</f>
      </c>
      <c s="36" t="s">
        <v>919</v>
      </c>
      <c>
        <f>(M30*21)/100</f>
      </c>
      <c t="s">
        <v>27</v>
      </c>
    </row>
    <row r="31" spans="1:5" ht="38.25">
      <c r="A31" s="35" t="s">
        <v>55</v>
      </c>
      <c r="E31" s="39" t="s">
        <v>1530</v>
      </c>
    </row>
    <row r="32" spans="1:5" ht="12.75">
      <c r="A32" s="35" t="s">
        <v>56</v>
      </c>
      <c r="E32" s="40" t="s">
        <v>5</v>
      </c>
    </row>
    <row r="33" spans="1:5" ht="12.75">
      <c r="A33" t="s">
        <v>57</v>
      </c>
      <c r="E33" s="39" t="s">
        <v>5</v>
      </c>
    </row>
    <row r="34" spans="1:16" ht="25.5">
      <c r="A34" t="s">
        <v>49</v>
      </c>
      <c s="34" t="s">
        <v>121</v>
      </c>
      <c s="34" t="s">
        <v>1531</v>
      </c>
      <c s="35" t="s">
        <v>5</v>
      </c>
      <c s="6" t="s">
        <v>1532</v>
      </c>
      <c s="36" t="s">
        <v>423</v>
      </c>
      <c s="37">
        <v>406.64</v>
      </c>
      <c s="36">
        <v>0.000839</v>
      </c>
      <c s="36">
        <f>ROUND(G34*H34,6)</f>
      </c>
      <c r="L34" s="38">
        <v>0</v>
      </c>
      <c s="32">
        <f>ROUND(ROUND(L34,2)*ROUND(G34,3),2)</f>
      </c>
      <c s="36" t="s">
        <v>919</v>
      </c>
      <c>
        <f>(M34*21)/100</f>
      </c>
      <c t="s">
        <v>27</v>
      </c>
    </row>
    <row r="35" spans="1:5" ht="25.5">
      <c r="A35" s="35" t="s">
        <v>55</v>
      </c>
      <c r="E35" s="39" t="s">
        <v>1532</v>
      </c>
    </row>
    <row r="36" spans="1:5" ht="12.75">
      <c r="A36" s="35" t="s">
        <v>56</v>
      </c>
      <c r="E36" s="40" t="s">
        <v>5</v>
      </c>
    </row>
    <row r="37" spans="1:5" ht="12.75">
      <c r="A37" t="s">
        <v>57</v>
      </c>
      <c r="E37" s="39" t="s">
        <v>5</v>
      </c>
    </row>
    <row r="38" spans="1:16" ht="25.5">
      <c r="A38" t="s">
        <v>49</v>
      </c>
      <c s="34" t="s">
        <v>125</v>
      </c>
      <c s="34" t="s">
        <v>1533</v>
      </c>
      <c s="35" t="s">
        <v>5</v>
      </c>
      <c s="6" t="s">
        <v>1534</v>
      </c>
      <c s="36" t="s">
        <v>423</v>
      </c>
      <c s="37">
        <v>406.64</v>
      </c>
      <c s="36">
        <v>0</v>
      </c>
      <c s="36">
        <f>ROUND(G38*H38,6)</f>
      </c>
      <c r="L38" s="38">
        <v>0</v>
      </c>
      <c s="32">
        <f>ROUND(ROUND(L38,2)*ROUND(G38,3),2)</f>
      </c>
      <c s="36" t="s">
        <v>919</v>
      </c>
      <c>
        <f>(M38*21)/100</f>
      </c>
      <c t="s">
        <v>27</v>
      </c>
    </row>
    <row r="39" spans="1:5" ht="25.5">
      <c r="A39" s="35" t="s">
        <v>55</v>
      </c>
      <c r="E39" s="39" t="s">
        <v>1534</v>
      </c>
    </row>
    <row r="40" spans="1:5" ht="12.75">
      <c r="A40" s="35" t="s">
        <v>56</v>
      </c>
      <c r="E40" s="40" t="s">
        <v>5</v>
      </c>
    </row>
    <row r="41" spans="1:5" ht="12.75">
      <c r="A41" t="s">
        <v>57</v>
      </c>
      <c r="E41" s="39" t="s">
        <v>5</v>
      </c>
    </row>
    <row r="42" spans="1:16" ht="25.5">
      <c r="A42" t="s">
        <v>49</v>
      </c>
      <c s="34" t="s">
        <v>128</v>
      </c>
      <c s="34" t="s">
        <v>1034</v>
      </c>
      <c s="35" t="s">
        <v>5</v>
      </c>
      <c s="6" t="s">
        <v>1035</v>
      </c>
      <c s="36" t="s">
        <v>236</v>
      </c>
      <c s="37">
        <v>184.839</v>
      </c>
      <c s="36">
        <v>0</v>
      </c>
      <c s="36">
        <f>ROUND(G42*H42,6)</f>
      </c>
      <c r="L42" s="38">
        <v>0</v>
      </c>
      <c s="32">
        <f>ROUND(ROUND(L42,2)*ROUND(G42,3),2)</f>
      </c>
      <c s="36" t="s">
        <v>919</v>
      </c>
      <c>
        <f>(M42*21)/100</f>
      </c>
      <c t="s">
        <v>27</v>
      </c>
    </row>
    <row r="43" spans="1:5" ht="25.5">
      <c r="A43" s="35" t="s">
        <v>55</v>
      </c>
      <c r="E43" s="39" t="s">
        <v>1035</v>
      </c>
    </row>
    <row r="44" spans="1:5" ht="12.75">
      <c r="A44" s="35" t="s">
        <v>56</v>
      </c>
      <c r="E44" s="40" t="s">
        <v>5</v>
      </c>
    </row>
    <row r="45" spans="1:5" ht="12.75">
      <c r="A45" t="s">
        <v>57</v>
      </c>
      <c r="E45" s="39" t="s">
        <v>5</v>
      </c>
    </row>
    <row r="46" spans="1:16" ht="12.75">
      <c r="A46" t="s">
        <v>49</v>
      </c>
      <c s="34" t="s">
        <v>132</v>
      </c>
      <c s="34" t="s">
        <v>1535</v>
      </c>
      <c s="35" t="s">
        <v>5</v>
      </c>
      <c s="6" t="s">
        <v>1536</v>
      </c>
      <c s="36" t="s">
        <v>236</v>
      </c>
      <c s="37">
        <v>264.861</v>
      </c>
      <c s="36">
        <v>0</v>
      </c>
      <c s="36">
        <f>ROUND(G46*H46,6)</f>
      </c>
      <c r="L46" s="38">
        <v>0</v>
      </c>
      <c s="32">
        <f>ROUND(ROUND(L46,2)*ROUND(G46,3),2)</f>
      </c>
      <c s="36" t="s">
        <v>919</v>
      </c>
      <c>
        <f>(M46*21)/100</f>
      </c>
      <c t="s">
        <v>27</v>
      </c>
    </row>
    <row r="47" spans="1:5" ht="12.75">
      <c r="A47" s="35" t="s">
        <v>55</v>
      </c>
      <c r="E47" s="39" t="s">
        <v>1536</v>
      </c>
    </row>
    <row r="48" spans="1:5" ht="12.75">
      <c r="A48" s="35" t="s">
        <v>56</v>
      </c>
      <c r="E48" s="40" t="s">
        <v>5</v>
      </c>
    </row>
    <row r="49" spans="1:5" ht="12.75">
      <c r="A49" t="s">
        <v>57</v>
      </c>
      <c r="E49" s="39" t="s">
        <v>5</v>
      </c>
    </row>
    <row r="50" spans="1:16" ht="12.75">
      <c r="A50" t="s">
        <v>49</v>
      </c>
      <c s="34" t="s">
        <v>136</v>
      </c>
      <c s="34" t="s">
        <v>927</v>
      </c>
      <c s="35" t="s">
        <v>5</v>
      </c>
      <c s="6" t="s">
        <v>928</v>
      </c>
      <c s="36" t="s">
        <v>236</v>
      </c>
      <c s="37">
        <v>184.839</v>
      </c>
      <c s="36">
        <v>0</v>
      </c>
      <c s="36">
        <f>ROUND(G50*H50,6)</f>
      </c>
      <c r="L50" s="38">
        <v>0</v>
      </c>
      <c s="32">
        <f>ROUND(ROUND(L50,2)*ROUND(G50,3),2)</f>
      </c>
      <c s="36" t="s">
        <v>919</v>
      </c>
      <c>
        <f>(M50*21)/100</f>
      </c>
      <c t="s">
        <v>27</v>
      </c>
    </row>
    <row r="51" spans="1:5" ht="12.75">
      <c r="A51" s="35" t="s">
        <v>55</v>
      </c>
      <c r="E51" s="39" t="s">
        <v>928</v>
      </c>
    </row>
    <row r="52" spans="1:5" ht="12.75">
      <c r="A52" s="35" t="s">
        <v>56</v>
      </c>
      <c r="E52" s="40" t="s">
        <v>5</v>
      </c>
    </row>
    <row r="53" spans="1:5" ht="12.75">
      <c r="A53" t="s">
        <v>57</v>
      </c>
      <c r="E53" s="39" t="s">
        <v>1537</v>
      </c>
    </row>
    <row r="54" spans="1:16" ht="25.5">
      <c r="A54" t="s">
        <v>49</v>
      </c>
      <c s="34" t="s">
        <v>140</v>
      </c>
      <c s="34" t="s">
        <v>1347</v>
      </c>
      <c s="35" t="s">
        <v>5</v>
      </c>
      <c s="6" t="s">
        <v>1348</v>
      </c>
      <c s="36" t="s">
        <v>236</v>
      </c>
      <c s="37">
        <v>39.725</v>
      </c>
      <c s="36">
        <v>0</v>
      </c>
      <c s="36">
        <f>ROUND(G54*H54,6)</f>
      </c>
      <c r="L54" s="38">
        <v>0</v>
      </c>
      <c s="32">
        <f>ROUND(ROUND(L54,2)*ROUND(G54,3),2)</f>
      </c>
      <c s="36" t="s">
        <v>919</v>
      </c>
      <c>
        <f>(M54*21)/100</f>
      </c>
      <c t="s">
        <v>27</v>
      </c>
    </row>
    <row r="55" spans="1:5" ht="38.25">
      <c r="A55" s="35" t="s">
        <v>55</v>
      </c>
      <c r="E55" s="39" t="s">
        <v>1349</v>
      </c>
    </row>
    <row r="56" spans="1:5" ht="12.75">
      <c r="A56" s="35" t="s">
        <v>56</v>
      </c>
      <c r="E56" s="40" t="s">
        <v>5</v>
      </c>
    </row>
    <row r="57" spans="1:5" ht="12.75">
      <c r="A57" t="s">
        <v>57</v>
      </c>
      <c r="E57" s="39" t="s">
        <v>5</v>
      </c>
    </row>
    <row r="58" spans="1:16" ht="12.75">
      <c r="A58" t="s">
        <v>49</v>
      </c>
      <c s="34" t="s">
        <v>144</v>
      </c>
      <c s="34" t="s">
        <v>1165</v>
      </c>
      <c s="35" t="s">
        <v>5</v>
      </c>
      <c s="6" t="s">
        <v>1166</v>
      </c>
      <c s="36" t="s">
        <v>932</v>
      </c>
      <c s="37">
        <v>67.533</v>
      </c>
      <c s="36">
        <v>1</v>
      </c>
      <c s="36">
        <f>ROUND(G58*H58,6)</f>
      </c>
      <c r="L58" s="38">
        <v>0</v>
      </c>
      <c s="32">
        <f>ROUND(ROUND(L58,2)*ROUND(G58,3),2)</f>
      </c>
      <c s="36" t="s">
        <v>919</v>
      </c>
      <c>
        <f>(M58*21)/100</f>
      </c>
      <c t="s">
        <v>27</v>
      </c>
    </row>
    <row r="59" spans="1:5" ht="12.75">
      <c r="A59" s="35" t="s">
        <v>55</v>
      </c>
      <c r="E59" s="39" t="s">
        <v>1166</v>
      </c>
    </row>
    <row r="60" spans="1:5" ht="12.75">
      <c r="A60" s="35" t="s">
        <v>56</v>
      </c>
      <c r="E60" s="40" t="s">
        <v>5</v>
      </c>
    </row>
    <row r="61" spans="1:5" ht="12.75">
      <c r="A61" t="s">
        <v>57</v>
      </c>
      <c r="E61" s="39" t="s">
        <v>5</v>
      </c>
    </row>
    <row r="62" spans="1:16" ht="25.5">
      <c r="A62" t="s">
        <v>49</v>
      </c>
      <c s="34" t="s">
        <v>148</v>
      </c>
      <c s="34" t="s">
        <v>1538</v>
      </c>
      <c s="35" t="s">
        <v>5</v>
      </c>
      <c s="6" t="s">
        <v>1539</v>
      </c>
      <c s="36" t="s">
        <v>423</v>
      </c>
      <c s="37">
        <v>1.9</v>
      </c>
      <c s="36">
        <v>0</v>
      </c>
      <c s="36">
        <f>ROUND(G62*H62,6)</f>
      </c>
      <c r="L62" s="38">
        <v>0</v>
      </c>
      <c s="32">
        <f>ROUND(ROUND(L62,2)*ROUND(G62,3),2)</f>
      </c>
      <c s="36" t="s">
        <v>919</v>
      </c>
      <c>
        <f>(M62*21)/100</f>
      </c>
      <c t="s">
        <v>27</v>
      </c>
    </row>
    <row r="63" spans="1:5" ht="25.5">
      <c r="A63" s="35" t="s">
        <v>55</v>
      </c>
      <c r="E63" s="39" t="s">
        <v>1539</v>
      </c>
    </row>
    <row r="64" spans="1:5" ht="12.75">
      <c r="A64" s="35" t="s">
        <v>56</v>
      </c>
      <c r="E64" s="40" t="s">
        <v>5</v>
      </c>
    </row>
    <row r="65" spans="1:5" ht="12.75">
      <c r="A65" t="s">
        <v>57</v>
      </c>
      <c r="E65" s="39" t="s">
        <v>5</v>
      </c>
    </row>
    <row r="66" spans="1:16" ht="25.5">
      <c r="A66" t="s">
        <v>49</v>
      </c>
      <c s="34" t="s">
        <v>152</v>
      </c>
      <c s="34" t="s">
        <v>1540</v>
      </c>
      <c s="35" t="s">
        <v>5</v>
      </c>
      <c s="6" t="s">
        <v>1541</v>
      </c>
      <c s="36" t="s">
        <v>423</v>
      </c>
      <c s="37">
        <v>1.9</v>
      </c>
      <c s="36">
        <v>0</v>
      </c>
      <c s="36">
        <f>ROUND(G66*H66,6)</f>
      </c>
      <c r="L66" s="38">
        <v>0</v>
      </c>
      <c s="32">
        <f>ROUND(ROUND(L66,2)*ROUND(G66,3),2)</f>
      </c>
      <c s="36" t="s">
        <v>919</v>
      </c>
      <c>
        <f>(M66*21)/100</f>
      </c>
      <c t="s">
        <v>27</v>
      </c>
    </row>
    <row r="67" spans="1:5" ht="25.5">
      <c r="A67" s="35" t="s">
        <v>55</v>
      </c>
      <c r="E67" s="39" t="s">
        <v>1541</v>
      </c>
    </row>
    <row r="68" spans="1:5" ht="12.75">
      <c r="A68" s="35" t="s">
        <v>56</v>
      </c>
      <c r="E68" s="40" t="s">
        <v>5</v>
      </c>
    </row>
    <row r="69" spans="1:5" ht="12.75">
      <c r="A69" t="s">
        <v>57</v>
      </c>
      <c r="E69" s="39" t="s">
        <v>5</v>
      </c>
    </row>
    <row r="70" spans="1:16" ht="12.75">
      <c r="A70" t="s">
        <v>49</v>
      </c>
      <c s="34" t="s">
        <v>156</v>
      </c>
      <c s="34" t="s">
        <v>1169</v>
      </c>
      <c s="35" t="s">
        <v>5</v>
      </c>
      <c s="6" t="s">
        <v>1170</v>
      </c>
      <c s="36" t="s">
        <v>1171</v>
      </c>
      <c s="37">
        <v>0.038</v>
      </c>
      <c s="36">
        <v>0.001</v>
      </c>
      <c s="36">
        <f>ROUND(G70*H70,6)</f>
      </c>
      <c r="L70" s="38">
        <v>0</v>
      </c>
      <c s="32">
        <f>ROUND(ROUND(L70,2)*ROUND(G70,3),2)</f>
      </c>
      <c s="36" t="s">
        <v>919</v>
      </c>
      <c>
        <f>(M70*21)/100</f>
      </c>
      <c t="s">
        <v>27</v>
      </c>
    </row>
    <row r="71" spans="1:5" ht="12.75">
      <c r="A71" s="35" t="s">
        <v>55</v>
      </c>
      <c r="E71" s="39" t="s">
        <v>1170</v>
      </c>
    </row>
    <row r="72" spans="1:5" ht="12.75">
      <c r="A72" s="35" t="s">
        <v>56</v>
      </c>
      <c r="E72" s="40" t="s">
        <v>5</v>
      </c>
    </row>
    <row r="73" spans="1:5" ht="12.75">
      <c r="A73" t="s">
        <v>57</v>
      </c>
      <c r="E73" s="39" t="s">
        <v>5</v>
      </c>
    </row>
    <row r="74" spans="1:13" ht="12.75">
      <c r="A74" t="s">
        <v>46</v>
      </c>
      <c r="C74" s="31" t="s">
        <v>27</v>
      </c>
      <c r="E74" s="33" t="s">
        <v>935</v>
      </c>
      <c r="J74" s="32">
        <f>0</f>
      </c>
      <c s="32">
        <f>0</f>
      </c>
      <c s="32">
        <f>0+L75</f>
      </c>
      <c s="32">
        <f>0+M75</f>
      </c>
    </row>
    <row r="75" spans="1:16" ht="38.25">
      <c r="A75" t="s">
        <v>49</v>
      </c>
      <c s="34" t="s">
        <v>160</v>
      </c>
      <c s="34" t="s">
        <v>1542</v>
      </c>
      <c s="35" t="s">
        <v>5</v>
      </c>
      <c s="6" t="s">
        <v>941</v>
      </c>
      <c s="36" t="s">
        <v>64</v>
      </c>
      <c s="37">
        <v>182.5</v>
      </c>
      <c s="36">
        <v>0.204694</v>
      </c>
      <c s="36">
        <f>ROUND(G75*H75,6)</f>
      </c>
      <c r="L75" s="38">
        <v>0</v>
      </c>
      <c s="32">
        <f>ROUND(ROUND(L75,2)*ROUND(G75,3),2)</f>
      </c>
      <c s="36" t="s">
        <v>919</v>
      </c>
      <c>
        <f>(M75*21)/100</f>
      </c>
      <c t="s">
        <v>27</v>
      </c>
    </row>
    <row r="76" spans="1:5" ht="38.25">
      <c r="A76" s="35" t="s">
        <v>55</v>
      </c>
      <c r="E76" s="39" t="s">
        <v>1543</v>
      </c>
    </row>
    <row r="77" spans="1:5" ht="12.75">
      <c r="A77" s="35" t="s">
        <v>56</v>
      </c>
      <c r="E77" s="40" t="s">
        <v>5</v>
      </c>
    </row>
    <row r="78" spans="1:5" ht="12.75">
      <c r="A78" t="s">
        <v>57</v>
      </c>
      <c r="E78" s="39" t="s">
        <v>5</v>
      </c>
    </row>
    <row r="79" spans="1:13" ht="12.75">
      <c r="A79" t="s">
        <v>46</v>
      </c>
      <c r="C79" s="31" t="s">
        <v>112</v>
      </c>
      <c r="E79" s="33" t="s">
        <v>1048</v>
      </c>
      <c r="J79" s="32">
        <f>0</f>
      </c>
      <c s="32">
        <f>0</f>
      </c>
      <c s="32">
        <f>0+L80+L84+L88+L92+L96</f>
      </c>
      <c s="32">
        <f>0+M80+M84+M88+M92+M96</f>
      </c>
    </row>
    <row r="80" spans="1:16" ht="25.5">
      <c r="A80" t="s">
        <v>49</v>
      </c>
      <c s="34" t="s">
        <v>164</v>
      </c>
      <c s="34" t="s">
        <v>1049</v>
      </c>
      <c s="35" t="s">
        <v>5</v>
      </c>
      <c s="6" t="s">
        <v>1050</v>
      </c>
      <c s="36" t="s">
        <v>236</v>
      </c>
      <c s="37">
        <v>11.858</v>
      </c>
      <c s="36">
        <v>1.89077</v>
      </c>
      <c s="36">
        <f>ROUND(G80*H80,6)</f>
      </c>
      <c r="L80" s="38">
        <v>0</v>
      </c>
      <c s="32">
        <f>ROUND(ROUND(L80,2)*ROUND(G80,3),2)</f>
      </c>
      <c s="36" t="s">
        <v>919</v>
      </c>
      <c>
        <f>(M80*21)/100</f>
      </c>
      <c t="s">
        <v>27</v>
      </c>
    </row>
    <row r="81" spans="1:5" ht="25.5">
      <c r="A81" s="35" t="s">
        <v>55</v>
      </c>
      <c r="E81" s="39" t="s">
        <v>1050</v>
      </c>
    </row>
    <row r="82" spans="1:5" ht="12.75">
      <c r="A82" s="35" t="s">
        <v>56</v>
      </c>
      <c r="E82" s="40" t="s">
        <v>5</v>
      </c>
    </row>
    <row r="83" spans="1:5" ht="12.75">
      <c r="A83" t="s">
        <v>57</v>
      </c>
      <c r="E83" s="39" t="s">
        <v>5</v>
      </c>
    </row>
    <row r="84" spans="1:16" ht="25.5">
      <c r="A84" t="s">
        <v>49</v>
      </c>
      <c s="34" t="s">
        <v>168</v>
      </c>
      <c s="34" t="s">
        <v>1544</v>
      </c>
      <c s="35" t="s">
        <v>5</v>
      </c>
      <c s="6" t="s">
        <v>1545</v>
      </c>
      <c s="36" t="s">
        <v>236</v>
      </c>
      <c s="37">
        <v>0.195</v>
      </c>
      <c s="36">
        <v>2.016609</v>
      </c>
      <c s="36">
        <f>ROUND(G84*H84,6)</f>
      </c>
      <c r="L84" s="38">
        <v>0</v>
      </c>
      <c s="32">
        <f>ROUND(ROUND(L84,2)*ROUND(G84,3),2)</f>
      </c>
      <c s="36" t="s">
        <v>919</v>
      </c>
      <c>
        <f>(M84*21)/100</f>
      </c>
      <c t="s">
        <v>27</v>
      </c>
    </row>
    <row r="85" spans="1:5" ht="38.25">
      <c r="A85" s="35" t="s">
        <v>55</v>
      </c>
      <c r="E85" s="39" t="s">
        <v>1546</v>
      </c>
    </row>
    <row r="86" spans="1:5" ht="12.75">
      <c r="A86" s="35" t="s">
        <v>56</v>
      </c>
      <c r="E86" s="40" t="s">
        <v>5</v>
      </c>
    </row>
    <row r="87" spans="1:5" ht="12.75">
      <c r="A87" t="s">
        <v>57</v>
      </c>
      <c r="E87" s="39" t="s">
        <v>5</v>
      </c>
    </row>
    <row r="88" spans="1:16" ht="38.25">
      <c r="A88" t="s">
        <v>49</v>
      </c>
      <c s="34" t="s">
        <v>172</v>
      </c>
      <c s="34" t="s">
        <v>1055</v>
      </c>
      <c s="35" t="s">
        <v>5</v>
      </c>
      <c s="6" t="s">
        <v>1056</v>
      </c>
      <c s="36" t="s">
        <v>236</v>
      </c>
      <c s="37">
        <v>1.913</v>
      </c>
      <c s="36">
        <v>2.30102</v>
      </c>
      <c s="36">
        <f>ROUND(G88*H88,6)</f>
      </c>
      <c r="L88" s="38">
        <v>0</v>
      </c>
      <c s="32">
        <f>ROUND(ROUND(L88,2)*ROUND(G88,3),2)</f>
      </c>
      <c s="36" t="s">
        <v>919</v>
      </c>
      <c>
        <f>(M88*21)/100</f>
      </c>
      <c t="s">
        <v>27</v>
      </c>
    </row>
    <row r="89" spans="1:5" ht="38.25">
      <c r="A89" s="35" t="s">
        <v>55</v>
      </c>
      <c r="E89" s="39" t="s">
        <v>1057</v>
      </c>
    </row>
    <row r="90" spans="1:5" ht="12.75">
      <c r="A90" s="35" t="s">
        <v>56</v>
      </c>
      <c r="E90" s="40" t="s">
        <v>5</v>
      </c>
    </row>
    <row r="91" spans="1:5" ht="12.75">
      <c r="A91" t="s">
        <v>57</v>
      </c>
      <c r="E91" s="39" t="s">
        <v>5</v>
      </c>
    </row>
    <row r="92" spans="1:16" ht="25.5">
      <c r="A92" t="s">
        <v>49</v>
      </c>
      <c s="34" t="s">
        <v>176</v>
      </c>
      <c s="34" t="s">
        <v>1547</v>
      </c>
      <c s="35" t="s">
        <v>5</v>
      </c>
      <c s="6" t="s">
        <v>1548</v>
      </c>
      <c s="36" t="s">
        <v>236</v>
      </c>
      <c s="37">
        <v>0.024</v>
      </c>
      <c s="36">
        <v>2.30102</v>
      </c>
      <c s="36">
        <f>ROUND(G92*H92,6)</f>
      </c>
      <c r="L92" s="38">
        <v>0</v>
      </c>
      <c s="32">
        <f>ROUND(ROUND(L92,2)*ROUND(G92,3),2)</f>
      </c>
      <c s="36" t="s">
        <v>919</v>
      </c>
      <c>
        <f>(M92*21)/100</f>
      </c>
      <c t="s">
        <v>27</v>
      </c>
    </row>
    <row r="93" spans="1:5" ht="25.5">
      <c r="A93" s="35" t="s">
        <v>55</v>
      </c>
      <c r="E93" s="39" t="s">
        <v>1548</v>
      </c>
    </row>
    <row r="94" spans="1:5" ht="12.75">
      <c r="A94" s="35" t="s">
        <v>56</v>
      </c>
      <c r="E94" s="40" t="s">
        <v>5</v>
      </c>
    </row>
    <row r="95" spans="1:5" ht="12.75">
      <c r="A95" t="s">
        <v>57</v>
      </c>
      <c r="E95" s="39" t="s">
        <v>5</v>
      </c>
    </row>
    <row r="96" spans="1:16" ht="12.75">
      <c r="A96" t="s">
        <v>49</v>
      </c>
      <c s="34" t="s">
        <v>180</v>
      </c>
      <c s="34" t="s">
        <v>1549</v>
      </c>
      <c s="35" t="s">
        <v>5</v>
      </c>
      <c s="6" t="s">
        <v>1550</v>
      </c>
      <c s="36" t="s">
        <v>423</v>
      </c>
      <c s="37">
        <v>0.24</v>
      </c>
      <c s="36">
        <v>0.006393</v>
      </c>
      <c s="36">
        <f>ROUND(G96*H96,6)</f>
      </c>
      <c r="L96" s="38">
        <v>0</v>
      </c>
      <c s="32">
        <f>ROUND(ROUND(L96,2)*ROUND(G96,3),2)</f>
      </c>
      <c s="36" t="s">
        <v>919</v>
      </c>
      <c>
        <f>(M96*21)/100</f>
      </c>
      <c t="s">
        <v>27</v>
      </c>
    </row>
    <row r="97" spans="1:5" ht="12.75">
      <c r="A97" s="35" t="s">
        <v>55</v>
      </c>
      <c r="E97" s="39" t="s">
        <v>1550</v>
      </c>
    </row>
    <row r="98" spans="1:5" ht="12.75">
      <c r="A98" s="35" t="s">
        <v>56</v>
      </c>
      <c r="E98" s="40" t="s">
        <v>5</v>
      </c>
    </row>
    <row r="99" spans="1:5" ht="12.75">
      <c r="A99" t="s">
        <v>57</v>
      </c>
      <c r="E99" s="39" t="s">
        <v>5</v>
      </c>
    </row>
    <row r="100" spans="1:13" ht="12.75">
      <c r="A100" t="s">
        <v>46</v>
      </c>
      <c r="C100" s="31" t="s">
        <v>115</v>
      </c>
      <c r="E100" s="33" t="s">
        <v>950</v>
      </c>
      <c r="J100" s="32">
        <f>0</f>
      </c>
      <c s="32">
        <f>0</f>
      </c>
      <c s="32">
        <f>0+L101+L105+L109+L113+L117+L121+L125</f>
      </c>
      <c s="32">
        <f>0+M101+M105+M109+M113+M117+M121+M125</f>
      </c>
    </row>
    <row r="101" spans="1:16" ht="25.5">
      <c r="A101" t="s">
        <v>49</v>
      </c>
      <c s="34" t="s">
        <v>184</v>
      </c>
      <c s="34" t="s">
        <v>1060</v>
      </c>
      <c s="35" t="s">
        <v>5</v>
      </c>
      <c s="6" t="s">
        <v>1061</v>
      </c>
      <c s="36" t="s">
        <v>423</v>
      </c>
      <c s="37">
        <v>18</v>
      </c>
      <c s="36">
        <v>0.387</v>
      </c>
      <c s="36">
        <f>ROUND(G101*H101,6)</f>
      </c>
      <c r="L101" s="38">
        <v>0</v>
      </c>
      <c s="32">
        <f>ROUND(ROUND(L101,2)*ROUND(G101,3),2)</f>
      </c>
      <c s="36" t="s">
        <v>919</v>
      </c>
      <c>
        <f>(M101*21)/100</f>
      </c>
      <c t="s">
        <v>27</v>
      </c>
    </row>
    <row r="102" spans="1:5" ht="25.5">
      <c r="A102" s="35" t="s">
        <v>55</v>
      </c>
      <c r="E102" s="39" t="s">
        <v>1061</v>
      </c>
    </row>
    <row r="103" spans="1:5" ht="12.75">
      <c r="A103" s="35" t="s">
        <v>56</v>
      </c>
      <c r="E103" s="40" t="s">
        <v>5</v>
      </c>
    </row>
    <row r="104" spans="1:5" ht="12.75">
      <c r="A104" t="s">
        <v>57</v>
      </c>
      <c r="E104" s="39" t="s">
        <v>5</v>
      </c>
    </row>
    <row r="105" spans="1:16" ht="25.5">
      <c r="A105" t="s">
        <v>49</v>
      </c>
      <c s="34" t="s">
        <v>188</v>
      </c>
      <c s="34" t="s">
        <v>1062</v>
      </c>
      <c s="35" t="s">
        <v>5</v>
      </c>
      <c s="6" t="s">
        <v>1063</v>
      </c>
      <c s="36" t="s">
        <v>423</v>
      </c>
      <c s="37">
        <v>9</v>
      </c>
      <c s="36">
        <v>0.23</v>
      </c>
      <c s="36">
        <f>ROUND(G105*H105,6)</f>
      </c>
      <c r="L105" s="38">
        <v>0</v>
      </c>
      <c s="32">
        <f>ROUND(ROUND(L105,2)*ROUND(G105,3),2)</f>
      </c>
      <c s="36" t="s">
        <v>919</v>
      </c>
      <c>
        <f>(M105*21)/100</f>
      </c>
      <c t="s">
        <v>27</v>
      </c>
    </row>
    <row r="106" spans="1:5" ht="25.5">
      <c r="A106" s="35" t="s">
        <v>55</v>
      </c>
      <c r="E106" s="39" t="s">
        <v>1063</v>
      </c>
    </row>
    <row r="107" spans="1:5" ht="12.75">
      <c r="A107" s="35" t="s">
        <v>56</v>
      </c>
      <c r="E107" s="40" t="s">
        <v>5</v>
      </c>
    </row>
    <row r="108" spans="1:5" ht="12.75">
      <c r="A108" t="s">
        <v>57</v>
      </c>
      <c r="E108" s="39" t="s">
        <v>5</v>
      </c>
    </row>
    <row r="109" spans="1:16" ht="12.75">
      <c r="A109" t="s">
        <v>49</v>
      </c>
      <c s="34" t="s">
        <v>192</v>
      </c>
      <c s="34" t="s">
        <v>1066</v>
      </c>
      <c s="35" t="s">
        <v>5</v>
      </c>
      <c s="6" t="s">
        <v>1067</v>
      </c>
      <c s="36" t="s">
        <v>423</v>
      </c>
      <c s="37">
        <v>9</v>
      </c>
      <c s="36">
        <v>0.00034</v>
      </c>
      <c s="36">
        <f>ROUND(G109*H109,6)</f>
      </c>
      <c r="L109" s="38">
        <v>0</v>
      </c>
      <c s="32">
        <f>ROUND(ROUND(L109,2)*ROUND(G109,3),2)</f>
      </c>
      <c s="36" t="s">
        <v>919</v>
      </c>
      <c>
        <f>(M109*21)/100</f>
      </c>
      <c t="s">
        <v>27</v>
      </c>
    </row>
    <row r="110" spans="1:5" ht="12.75">
      <c r="A110" s="35" t="s">
        <v>55</v>
      </c>
      <c r="E110" s="39" t="s">
        <v>1067</v>
      </c>
    </row>
    <row r="111" spans="1:5" ht="12.75">
      <c r="A111" s="35" t="s">
        <v>56</v>
      </c>
      <c r="E111" s="40" t="s">
        <v>5</v>
      </c>
    </row>
    <row r="112" spans="1:5" ht="12.75">
      <c r="A112" t="s">
        <v>57</v>
      </c>
      <c r="E112" s="39" t="s">
        <v>5</v>
      </c>
    </row>
    <row r="113" spans="1:16" ht="25.5">
      <c r="A113" t="s">
        <v>49</v>
      </c>
      <c s="34" t="s">
        <v>196</v>
      </c>
      <c s="34" t="s">
        <v>1068</v>
      </c>
      <c s="35" t="s">
        <v>5</v>
      </c>
      <c s="6" t="s">
        <v>1069</v>
      </c>
      <c s="36" t="s">
        <v>423</v>
      </c>
      <c s="37">
        <v>9</v>
      </c>
      <c s="36">
        <v>0.00071</v>
      </c>
      <c s="36">
        <f>ROUND(G113*H113,6)</f>
      </c>
      <c r="L113" s="38">
        <v>0</v>
      </c>
      <c s="32">
        <f>ROUND(ROUND(L113,2)*ROUND(G113,3),2)</f>
      </c>
      <c s="36" t="s">
        <v>919</v>
      </c>
      <c>
        <f>(M113*21)/100</f>
      </c>
      <c t="s">
        <v>27</v>
      </c>
    </row>
    <row r="114" spans="1:5" ht="25.5">
      <c r="A114" s="35" t="s">
        <v>55</v>
      </c>
      <c r="E114" s="39" t="s">
        <v>1069</v>
      </c>
    </row>
    <row r="115" spans="1:5" ht="12.75">
      <c r="A115" s="35" t="s">
        <v>56</v>
      </c>
      <c r="E115" s="40" t="s">
        <v>5</v>
      </c>
    </row>
    <row r="116" spans="1:5" ht="12.75">
      <c r="A116" t="s">
        <v>57</v>
      </c>
      <c r="E116" s="39" t="s">
        <v>5</v>
      </c>
    </row>
    <row r="117" spans="1:16" ht="25.5">
      <c r="A117" t="s">
        <v>49</v>
      </c>
      <c s="34" t="s">
        <v>200</v>
      </c>
      <c s="34" t="s">
        <v>1070</v>
      </c>
      <c s="35" t="s">
        <v>5</v>
      </c>
      <c s="6" t="s">
        <v>1071</v>
      </c>
      <c s="36" t="s">
        <v>423</v>
      </c>
      <c s="37">
        <v>9</v>
      </c>
      <c s="36">
        <v>0.10373</v>
      </c>
      <c s="36">
        <f>ROUND(G117*H117,6)</f>
      </c>
      <c r="L117" s="38">
        <v>0</v>
      </c>
      <c s="32">
        <f>ROUND(ROUND(L117,2)*ROUND(G117,3),2)</f>
      </c>
      <c s="36" t="s">
        <v>919</v>
      </c>
      <c>
        <f>(M117*21)/100</f>
      </c>
      <c t="s">
        <v>27</v>
      </c>
    </row>
    <row r="118" spans="1:5" ht="25.5">
      <c r="A118" s="35" t="s">
        <v>55</v>
      </c>
      <c r="E118" s="39" t="s">
        <v>1071</v>
      </c>
    </row>
    <row r="119" spans="1:5" ht="12.75">
      <c r="A119" s="35" t="s">
        <v>56</v>
      </c>
      <c r="E119" s="40" t="s">
        <v>5</v>
      </c>
    </row>
    <row r="120" spans="1:5" ht="12.75">
      <c r="A120" t="s">
        <v>57</v>
      </c>
      <c r="E120" s="39" t="s">
        <v>5</v>
      </c>
    </row>
    <row r="121" spans="1:16" ht="25.5">
      <c r="A121" t="s">
        <v>49</v>
      </c>
      <c s="34" t="s">
        <v>204</v>
      </c>
      <c s="34" t="s">
        <v>1072</v>
      </c>
      <c s="35" t="s">
        <v>5</v>
      </c>
      <c s="6" t="s">
        <v>1073</v>
      </c>
      <c s="36" t="s">
        <v>423</v>
      </c>
      <c s="37">
        <v>9</v>
      </c>
      <c s="36">
        <v>0.15559</v>
      </c>
      <c s="36">
        <f>ROUND(G121*H121,6)</f>
      </c>
      <c r="L121" s="38">
        <v>0</v>
      </c>
      <c s="32">
        <f>ROUND(ROUND(L121,2)*ROUND(G121,3),2)</f>
      </c>
      <c s="36" t="s">
        <v>919</v>
      </c>
      <c>
        <f>(M121*21)/100</f>
      </c>
      <c t="s">
        <v>27</v>
      </c>
    </row>
    <row r="122" spans="1:5" ht="25.5">
      <c r="A122" s="35" t="s">
        <v>55</v>
      </c>
      <c r="E122" s="39" t="s">
        <v>1073</v>
      </c>
    </row>
    <row r="123" spans="1:5" ht="12.75">
      <c r="A123" s="35" t="s">
        <v>56</v>
      </c>
      <c r="E123" s="40" t="s">
        <v>5</v>
      </c>
    </row>
    <row r="124" spans="1:5" ht="12.75">
      <c r="A124" t="s">
        <v>57</v>
      </c>
      <c r="E124" s="39" t="s">
        <v>5</v>
      </c>
    </row>
    <row r="125" spans="1:16" ht="12.75">
      <c r="A125" t="s">
        <v>49</v>
      </c>
      <c s="34" t="s">
        <v>208</v>
      </c>
      <c s="34" t="s">
        <v>1080</v>
      </c>
      <c s="35" t="s">
        <v>5</v>
      </c>
      <c s="6" t="s">
        <v>1081</v>
      </c>
      <c s="36" t="s">
        <v>64</v>
      </c>
      <c s="37">
        <v>18</v>
      </c>
      <c s="36">
        <v>0.00224</v>
      </c>
      <c s="36">
        <f>ROUND(G125*H125,6)</f>
      </c>
      <c r="L125" s="38">
        <v>0</v>
      </c>
      <c s="32">
        <f>ROUND(ROUND(L125,2)*ROUND(G125,3),2)</f>
      </c>
      <c s="36" t="s">
        <v>99</v>
      </c>
      <c>
        <f>(M125*21)/100</f>
      </c>
      <c t="s">
        <v>27</v>
      </c>
    </row>
    <row r="126" spans="1:5" ht="12.75">
      <c r="A126" s="35" t="s">
        <v>55</v>
      </c>
      <c r="E126" s="39" t="s">
        <v>1081</v>
      </c>
    </row>
    <row r="127" spans="1:5" ht="12.75">
      <c r="A127" s="35" t="s">
        <v>56</v>
      </c>
      <c r="E127" s="40" t="s">
        <v>5</v>
      </c>
    </row>
    <row r="128" spans="1:5" ht="12.75">
      <c r="A128" t="s">
        <v>57</v>
      </c>
      <c r="E128" s="39" t="s">
        <v>5</v>
      </c>
    </row>
    <row r="129" spans="1:13" ht="12.75">
      <c r="A129" t="s">
        <v>46</v>
      </c>
      <c r="C129" s="31" t="s">
        <v>1551</v>
      </c>
      <c r="E129" s="33" t="s">
        <v>1552</v>
      </c>
      <c r="J129" s="32">
        <f>0</f>
      </c>
      <c s="32">
        <f>0</f>
      </c>
      <c s="32">
        <f>0+L130+L134+L138</f>
      </c>
      <c s="32">
        <f>0+M130+M134+M138</f>
      </c>
    </row>
    <row r="130" spans="1:16" ht="12.75">
      <c r="A130" t="s">
        <v>49</v>
      </c>
      <c s="34" t="s">
        <v>1553</v>
      </c>
      <c s="34" t="s">
        <v>1554</v>
      </c>
      <c s="35" t="s">
        <v>5</v>
      </c>
      <c s="6" t="s">
        <v>1555</v>
      </c>
      <c s="36" t="s">
        <v>1171</v>
      </c>
      <c s="37">
        <v>50</v>
      </c>
      <c s="36">
        <v>4.9E-05</v>
      </c>
      <c s="36">
        <f>ROUND(G130*H130,6)</f>
      </c>
      <c r="L130" s="38">
        <v>0</v>
      </c>
      <c s="32">
        <f>ROUND(ROUND(L130,2)*ROUND(G130,3),2)</f>
      </c>
      <c s="36" t="s">
        <v>919</v>
      </c>
      <c>
        <f>(M130*21)/100</f>
      </c>
      <c t="s">
        <v>27</v>
      </c>
    </row>
    <row r="131" spans="1:5" ht="12.75">
      <c r="A131" s="35" t="s">
        <v>55</v>
      </c>
      <c r="E131" s="39" t="s">
        <v>1555</v>
      </c>
    </row>
    <row r="132" spans="1:5" ht="12.75">
      <c r="A132" s="35" t="s">
        <v>56</v>
      </c>
      <c r="E132" s="40" t="s">
        <v>5</v>
      </c>
    </row>
    <row r="133" spans="1:5" ht="12.75">
      <c r="A133" t="s">
        <v>57</v>
      </c>
      <c r="E133" s="39" t="s">
        <v>5</v>
      </c>
    </row>
    <row r="134" spans="1:16" ht="12.75">
      <c r="A134" t="s">
        <v>49</v>
      </c>
      <c s="34" t="s">
        <v>1556</v>
      </c>
      <c s="34" t="s">
        <v>1557</v>
      </c>
      <c s="35" t="s">
        <v>5</v>
      </c>
      <c s="6" t="s">
        <v>1558</v>
      </c>
      <c s="36" t="s">
        <v>865</v>
      </c>
      <c s="37">
        <v>1</v>
      </c>
      <c s="36">
        <v>0.05</v>
      </c>
      <c s="36">
        <f>ROUND(G134*H134,6)</f>
      </c>
      <c r="L134" s="38">
        <v>0</v>
      </c>
      <c s="32">
        <f>ROUND(ROUND(L134,2)*ROUND(G134,3),2)</f>
      </c>
      <c s="36" t="s">
        <v>99</v>
      </c>
      <c>
        <f>(M134*21)/100</f>
      </c>
      <c t="s">
        <v>27</v>
      </c>
    </row>
    <row r="135" spans="1:5" ht="12.75">
      <c r="A135" s="35" t="s">
        <v>55</v>
      </c>
      <c r="E135" s="39" t="s">
        <v>1558</v>
      </c>
    </row>
    <row r="136" spans="1:5" ht="12.75">
      <c r="A136" s="35" t="s">
        <v>56</v>
      </c>
      <c r="E136" s="40" t="s">
        <v>5</v>
      </c>
    </row>
    <row r="137" spans="1:5" ht="12.75">
      <c r="A137" t="s">
        <v>57</v>
      </c>
      <c r="E137" s="39" t="s">
        <v>5</v>
      </c>
    </row>
    <row r="138" spans="1:16" ht="25.5">
      <c r="A138" t="s">
        <v>49</v>
      </c>
      <c s="34" t="s">
        <v>1559</v>
      </c>
      <c s="34" t="s">
        <v>1560</v>
      </c>
      <c s="35" t="s">
        <v>5</v>
      </c>
      <c s="6" t="s">
        <v>1561</v>
      </c>
      <c s="36" t="s">
        <v>932</v>
      </c>
      <c s="37">
        <v>0.053</v>
      </c>
      <c s="36">
        <v>0</v>
      </c>
      <c s="36">
        <f>ROUND(G138*H138,6)</f>
      </c>
      <c r="L138" s="38">
        <v>0</v>
      </c>
      <c s="32">
        <f>ROUND(ROUND(L138,2)*ROUND(G138,3),2)</f>
      </c>
      <c s="36" t="s">
        <v>919</v>
      </c>
      <c>
        <f>(M138*21)/100</f>
      </c>
      <c t="s">
        <v>27</v>
      </c>
    </row>
    <row r="139" spans="1:5" ht="25.5">
      <c r="A139" s="35" t="s">
        <v>55</v>
      </c>
      <c r="E139" s="39" t="s">
        <v>1561</v>
      </c>
    </row>
    <row r="140" spans="1:5" ht="12.75">
      <c r="A140" s="35" t="s">
        <v>56</v>
      </c>
      <c r="E140" s="40" t="s">
        <v>5</v>
      </c>
    </row>
    <row r="141" spans="1:5" ht="12.75">
      <c r="A141" t="s">
        <v>57</v>
      </c>
      <c r="E141" s="39" t="s">
        <v>5</v>
      </c>
    </row>
    <row r="142" spans="1:13" ht="12.75">
      <c r="A142" t="s">
        <v>46</v>
      </c>
      <c r="C142" s="31" t="s">
        <v>125</v>
      </c>
      <c r="E142" s="33" t="s">
        <v>1082</v>
      </c>
      <c r="J142" s="32">
        <f>0</f>
      </c>
      <c s="32">
        <f>0</f>
      </c>
      <c s="32">
        <f>0+L143+L147+L151+L155+L159+L163+L167+L171+L175+L179+L183+L187+L191+L195+L199+L203+L207+L211+L215+L219+L223+L227+L231+L235+L239+L243+L247+L251+L255+L259+L263+L267+L271+L275+L279+L283+L287+L291+L295+L299+L303+L307+L311+L315+L319+L323+L327+L331+L335+L339+L343+L347</f>
      </c>
      <c s="32">
        <f>0+M143+M147+M151+M155+M159+M163+M167+M171+M175+M179+M183+M187+M191+M195+M199+M203+M207+M211+M215+M219+M223+M227+M231+M235+M239+M243+M247+M251+M255+M259+M263+M267+M271+M275+M279+M283+M287+M291+M295+M299+M303+M307+M311+M315+M319+M323+M327+M331+M335+M339+M343+M347</f>
      </c>
    </row>
    <row r="143" spans="1:16" ht="25.5">
      <c r="A143" t="s">
        <v>49</v>
      </c>
      <c s="34" t="s">
        <v>212</v>
      </c>
      <c s="34" t="s">
        <v>1562</v>
      </c>
      <c s="35" t="s">
        <v>5</v>
      </c>
      <c s="6" t="s">
        <v>1563</v>
      </c>
      <c s="36" t="s">
        <v>53</v>
      </c>
      <c s="37">
        <v>1</v>
      </c>
      <c s="36">
        <v>0</v>
      </c>
      <c s="36">
        <f>ROUND(G143*H143,6)</f>
      </c>
      <c r="L143" s="38">
        <v>0</v>
      </c>
      <c s="32">
        <f>ROUND(ROUND(L143,2)*ROUND(G143,3),2)</f>
      </c>
      <c s="36" t="s">
        <v>919</v>
      </c>
      <c>
        <f>(M143*21)/100</f>
      </c>
      <c t="s">
        <v>27</v>
      </c>
    </row>
    <row r="144" spans="1:5" ht="25.5">
      <c r="A144" s="35" t="s">
        <v>55</v>
      </c>
      <c r="E144" s="39" t="s">
        <v>1563</v>
      </c>
    </row>
    <row r="145" spans="1:5" ht="12.75">
      <c r="A145" s="35" t="s">
        <v>56</v>
      </c>
      <c r="E145" s="40" t="s">
        <v>5</v>
      </c>
    </row>
    <row r="146" spans="1:5" ht="12.75">
      <c r="A146" t="s">
        <v>57</v>
      </c>
      <c r="E146" s="39" t="s">
        <v>5</v>
      </c>
    </row>
    <row r="147" spans="1:16" ht="25.5">
      <c r="A147" t="s">
        <v>49</v>
      </c>
      <c s="34" t="s">
        <v>214</v>
      </c>
      <c s="34" t="s">
        <v>1564</v>
      </c>
      <c s="35" t="s">
        <v>5</v>
      </c>
      <c s="6" t="s">
        <v>1565</v>
      </c>
      <c s="36" t="s">
        <v>53</v>
      </c>
      <c s="37">
        <v>11</v>
      </c>
      <c s="36">
        <v>0.001669</v>
      </c>
      <c s="36">
        <f>ROUND(G147*H147,6)</f>
      </c>
      <c r="L147" s="38">
        <v>0</v>
      </c>
      <c s="32">
        <f>ROUND(ROUND(L147,2)*ROUND(G147,3),2)</f>
      </c>
      <c s="36" t="s">
        <v>919</v>
      </c>
      <c>
        <f>(M147*21)/100</f>
      </c>
      <c t="s">
        <v>27</v>
      </c>
    </row>
    <row r="148" spans="1:5" ht="25.5">
      <c r="A148" s="35" t="s">
        <v>55</v>
      </c>
      <c r="E148" s="39" t="s">
        <v>1565</v>
      </c>
    </row>
    <row r="149" spans="1:5" ht="12.75">
      <c r="A149" s="35" t="s">
        <v>56</v>
      </c>
      <c r="E149" s="40" t="s">
        <v>5</v>
      </c>
    </row>
    <row r="150" spans="1:5" ht="12.75">
      <c r="A150" t="s">
        <v>57</v>
      </c>
      <c r="E150" s="39" t="s">
        <v>5</v>
      </c>
    </row>
    <row r="151" spans="1:16" ht="12.75">
      <c r="A151" t="s">
        <v>49</v>
      </c>
      <c s="34" t="s">
        <v>218</v>
      </c>
      <c s="34" t="s">
        <v>1566</v>
      </c>
      <c s="35" t="s">
        <v>5</v>
      </c>
      <c s="6" t="s">
        <v>1567</v>
      </c>
      <c s="36" t="s">
        <v>53</v>
      </c>
      <c s="37">
        <v>3</v>
      </c>
      <c s="36">
        <v>0.0268</v>
      </c>
      <c s="36">
        <f>ROUND(G151*H151,6)</f>
      </c>
      <c r="L151" s="38">
        <v>0</v>
      </c>
      <c s="32">
        <f>ROUND(ROUND(L151,2)*ROUND(G151,3),2)</f>
      </c>
      <c s="36" t="s">
        <v>919</v>
      </c>
      <c>
        <f>(M151*21)/100</f>
      </c>
      <c t="s">
        <v>27</v>
      </c>
    </row>
    <row r="152" spans="1:5" ht="12.75">
      <c r="A152" s="35" t="s">
        <v>55</v>
      </c>
      <c r="E152" s="39" t="s">
        <v>1567</v>
      </c>
    </row>
    <row r="153" spans="1:5" ht="12.75">
      <c r="A153" s="35" t="s">
        <v>56</v>
      </c>
      <c r="E153" s="40" t="s">
        <v>5</v>
      </c>
    </row>
    <row r="154" spans="1:5" ht="12.75">
      <c r="A154" t="s">
        <v>57</v>
      </c>
      <c r="E154" s="39" t="s">
        <v>5</v>
      </c>
    </row>
    <row r="155" spans="1:16" ht="12.75">
      <c r="A155" t="s">
        <v>49</v>
      </c>
      <c s="34" t="s">
        <v>220</v>
      </c>
      <c s="34" t="s">
        <v>1568</v>
      </c>
      <c s="35" t="s">
        <v>5</v>
      </c>
      <c s="6" t="s">
        <v>1569</v>
      </c>
      <c s="36" t="s">
        <v>53</v>
      </c>
      <c s="37">
        <v>2</v>
      </c>
      <c s="36">
        <v>0.0049</v>
      </c>
      <c s="36">
        <f>ROUND(G155*H155,6)</f>
      </c>
      <c r="L155" s="38">
        <v>0</v>
      </c>
      <c s="32">
        <f>ROUND(ROUND(L155,2)*ROUND(G155,3),2)</f>
      </c>
      <c s="36" t="s">
        <v>919</v>
      </c>
      <c>
        <f>(M155*21)/100</f>
      </c>
      <c t="s">
        <v>27</v>
      </c>
    </row>
    <row r="156" spans="1:5" ht="12.75">
      <c r="A156" s="35" t="s">
        <v>55</v>
      </c>
      <c r="E156" s="39" t="s">
        <v>1569</v>
      </c>
    </row>
    <row r="157" spans="1:5" ht="12.75">
      <c r="A157" s="35" t="s">
        <v>56</v>
      </c>
      <c r="E157" s="40" t="s">
        <v>5</v>
      </c>
    </row>
    <row r="158" spans="1:5" ht="12.75">
      <c r="A158" t="s">
        <v>57</v>
      </c>
      <c r="E158" s="39" t="s">
        <v>5</v>
      </c>
    </row>
    <row r="159" spans="1:16" ht="12.75">
      <c r="A159" t="s">
        <v>49</v>
      </c>
      <c s="34" t="s">
        <v>222</v>
      </c>
      <c s="34" t="s">
        <v>1570</v>
      </c>
      <c s="35" t="s">
        <v>5</v>
      </c>
      <c s="6" t="s">
        <v>1571</v>
      </c>
      <c s="36" t="s">
        <v>53</v>
      </c>
      <c s="37">
        <v>1</v>
      </c>
      <c s="36">
        <v>0.0112</v>
      </c>
      <c s="36">
        <f>ROUND(G159*H159,6)</f>
      </c>
      <c r="L159" s="38">
        <v>0</v>
      </c>
      <c s="32">
        <f>ROUND(ROUND(L159,2)*ROUND(G159,3),2)</f>
      </c>
      <c s="36" t="s">
        <v>919</v>
      </c>
      <c>
        <f>(M159*21)/100</f>
      </c>
      <c t="s">
        <v>27</v>
      </c>
    </row>
    <row r="160" spans="1:5" ht="12.75">
      <c r="A160" s="35" t="s">
        <v>55</v>
      </c>
      <c r="E160" s="39" t="s">
        <v>1571</v>
      </c>
    </row>
    <row r="161" spans="1:5" ht="12.75">
      <c r="A161" s="35" t="s">
        <v>56</v>
      </c>
      <c r="E161" s="40" t="s">
        <v>5</v>
      </c>
    </row>
    <row r="162" spans="1:5" ht="12.75">
      <c r="A162" t="s">
        <v>57</v>
      </c>
      <c r="E162" s="39" t="s">
        <v>5</v>
      </c>
    </row>
    <row r="163" spans="1:16" ht="12.75">
      <c r="A163" t="s">
        <v>49</v>
      </c>
      <c s="34" t="s">
        <v>224</v>
      </c>
      <c s="34" t="s">
        <v>1572</v>
      </c>
      <c s="35" t="s">
        <v>5</v>
      </c>
      <c s="6" t="s">
        <v>1573</v>
      </c>
      <c s="36" t="s">
        <v>53</v>
      </c>
      <c s="37">
        <v>4</v>
      </c>
      <c s="36">
        <v>0.0105</v>
      </c>
      <c s="36">
        <f>ROUND(G163*H163,6)</f>
      </c>
      <c r="L163" s="38">
        <v>0</v>
      </c>
      <c s="32">
        <f>ROUND(ROUND(L163,2)*ROUND(G163,3),2)</f>
      </c>
      <c s="36" t="s">
        <v>99</v>
      </c>
      <c>
        <f>(M163*21)/100</f>
      </c>
      <c t="s">
        <v>27</v>
      </c>
    </row>
    <row r="164" spans="1:5" ht="12.75">
      <c r="A164" s="35" t="s">
        <v>55</v>
      </c>
      <c r="E164" s="39" t="s">
        <v>1573</v>
      </c>
    </row>
    <row r="165" spans="1:5" ht="12.75">
      <c r="A165" s="35" t="s">
        <v>56</v>
      </c>
      <c r="E165" s="40" t="s">
        <v>5</v>
      </c>
    </row>
    <row r="166" spans="1:5" ht="12.75">
      <c r="A166" t="s">
        <v>57</v>
      </c>
      <c r="E166" s="39" t="s">
        <v>5</v>
      </c>
    </row>
    <row r="167" spans="1:16" ht="12.75">
      <c r="A167" t="s">
        <v>49</v>
      </c>
      <c s="34" t="s">
        <v>227</v>
      </c>
      <c s="34" t="s">
        <v>1574</v>
      </c>
      <c s="35" t="s">
        <v>5</v>
      </c>
      <c s="6" t="s">
        <v>1575</v>
      </c>
      <c s="36" t="s">
        <v>53</v>
      </c>
      <c s="37">
        <v>1</v>
      </c>
      <c s="36">
        <v>0.0168</v>
      </c>
      <c s="36">
        <f>ROUND(G167*H167,6)</f>
      </c>
      <c r="L167" s="38">
        <v>0</v>
      </c>
      <c s="32">
        <f>ROUND(ROUND(L167,2)*ROUND(G167,3),2)</f>
      </c>
      <c s="36" t="s">
        <v>919</v>
      </c>
      <c>
        <f>(M167*21)/100</f>
      </c>
      <c t="s">
        <v>27</v>
      </c>
    </row>
    <row r="168" spans="1:5" ht="12.75">
      <c r="A168" s="35" t="s">
        <v>55</v>
      </c>
      <c r="E168" s="39" t="s">
        <v>1575</v>
      </c>
    </row>
    <row r="169" spans="1:5" ht="12.75">
      <c r="A169" s="35" t="s">
        <v>56</v>
      </c>
      <c r="E169" s="40" t="s">
        <v>5</v>
      </c>
    </row>
    <row r="170" spans="1:5" ht="12.75">
      <c r="A170" t="s">
        <v>57</v>
      </c>
      <c r="E170" s="39" t="s">
        <v>5</v>
      </c>
    </row>
    <row r="171" spans="1:16" ht="25.5">
      <c r="A171" t="s">
        <v>49</v>
      </c>
      <c s="34" t="s">
        <v>50</v>
      </c>
      <c s="34" t="s">
        <v>1576</v>
      </c>
      <c s="35" t="s">
        <v>5</v>
      </c>
      <c s="6" t="s">
        <v>1577</v>
      </c>
      <c s="36" t="s">
        <v>53</v>
      </c>
      <c s="37">
        <v>8</v>
      </c>
      <c s="36">
        <v>0.001715</v>
      </c>
      <c s="36">
        <f>ROUND(G171*H171,6)</f>
      </c>
      <c r="L171" s="38">
        <v>0</v>
      </c>
      <c s="32">
        <f>ROUND(ROUND(L171,2)*ROUND(G171,3),2)</f>
      </c>
      <c s="36" t="s">
        <v>919</v>
      </c>
      <c>
        <f>(M171*21)/100</f>
      </c>
      <c t="s">
        <v>27</v>
      </c>
    </row>
    <row r="172" spans="1:5" ht="25.5">
      <c r="A172" s="35" t="s">
        <v>55</v>
      </c>
      <c r="E172" s="39" t="s">
        <v>1577</v>
      </c>
    </row>
    <row r="173" spans="1:5" ht="12.75">
      <c r="A173" s="35" t="s">
        <v>56</v>
      </c>
      <c r="E173" s="40" t="s">
        <v>5</v>
      </c>
    </row>
    <row r="174" spans="1:5" ht="12.75">
      <c r="A174" t="s">
        <v>57</v>
      </c>
      <c r="E174" s="39" t="s">
        <v>5</v>
      </c>
    </row>
    <row r="175" spans="1:16" ht="12.75">
      <c r="A175" t="s">
        <v>49</v>
      </c>
      <c s="34" t="s">
        <v>61</v>
      </c>
      <c s="34" t="s">
        <v>1578</v>
      </c>
      <c s="35" t="s">
        <v>5</v>
      </c>
      <c s="6" t="s">
        <v>1579</v>
      </c>
      <c s="36" t="s">
        <v>53</v>
      </c>
      <c s="37">
        <v>2</v>
      </c>
      <c s="36">
        <v>0.0109</v>
      </c>
      <c s="36">
        <f>ROUND(G175*H175,6)</f>
      </c>
      <c r="L175" s="38">
        <v>0</v>
      </c>
      <c s="32">
        <f>ROUND(ROUND(L175,2)*ROUND(G175,3),2)</f>
      </c>
      <c s="36" t="s">
        <v>99</v>
      </c>
      <c>
        <f>(M175*21)/100</f>
      </c>
      <c t="s">
        <v>27</v>
      </c>
    </row>
    <row r="176" spans="1:5" ht="12.75">
      <c r="A176" s="35" t="s">
        <v>55</v>
      </c>
      <c r="E176" s="39" t="s">
        <v>1579</v>
      </c>
    </row>
    <row r="177" spans="1:5" ht="12.75">
      <c r="A177" s="35" t="s">
        <v>56</v>
      </c>
      <c r="E177" s="40" t="s">
        <v>5</v>
      </c>
    </row>
    <row r="178" spans="1:5" ht="12.75">
      <c r="A178" t="s">
        <v>57</v>
      </c>
      <c r="E178" s="39" t="s">
        <v>5</v>
      </c>
    </row>
    <row r="179" spans="1:16" ht="12.75">
      <c r="A179" t="s">
        <v>49</v>
      </c>
      <c s="34" t="s">
        <v>65</v>
      </c>
      <c s="34" t="s">
        <v>1580</v>
      </c>
      <c s="35" t="s">
        <v>5</v>
      </c>
      <c s="6" t="s">
        <v>1581</v>
      </c>
      <c s="36" t="s">
        <v>53</v>
      </c>
      <c s="37">
        <v>2</v>
      </c>
      <c s="36">
        <v>0.012</v>
      </c>
      <c s="36">
        <f>ROUND(G179*H179,6)</f>
      </c>
      <c r="L179" s="38">
        <v>0</v>
      </c>
      <c s="32">
        <f>ROUND(ROUND(L179,2)*ROUND(G179,3),2)</f>
      </c>
      <c s="36" t="s">
        <v>99</v>
      </c>
      <c>
        <f>(M179*21)/100</f>
      </c>
      <c t="s">
        <v>27</v>
      </c>
    </row>
    <row r="180" spans="1:5" ht="12.75">
      <c r="A180" s="35" t="s">
        <v>55</v>
      </c>
      <c r="E180" s="39" t="s">
        <v>1581</v>
      </c>
    </row>
    <row r="181" spans="1:5" ht="12.75">
      <c r="A181" s="35" t="s">
        <v>56</v>
      </c>
      <c r="E181" s="40" t="s">
        <v>5</v>
      </c>
    </row>
    <row r="182" spans="1:5" ht="12.75">
      <c r="A182" t="s">
        <v>57</v>
      </c>
      <c r="E182" s="39" t="s">
        <v>5</v>
      </c>
    </row>
    <row r="183" spans="1:16" ht="25.5">
      <c r="A183" t="s">
        <v>49</v>
      </c>
      <c s="34" t="s">
        <v>68</v>
      </c>
      <c s="34" t="s">
        <v>1582</v>
      </c>
      <c s="35" t="s">
        <v>5</v>
      </c>
      <c s="6" t="s">
        <v>1583</v>
      </c>
      <c s="36" t="s">
        <v>53</v>
      </c>
      <c s="37">
        <v>2</v>
      </c>
      <c s="36">
        <v>0.0197</v>
      </c>
      <c s="36">
        <f>ROUND(G183*H183,6)</f>
      </c>
      <c r="L183" s="38">
        <v>0</v>
      </c>
      <c s="32">
        <f>ROUND(ROUND(L183,2)*ROUND(G183,3),2)</f>
      </c>
      <c s="36" t="s">
        <v>919</v>
      </c>
      <c>
        <f>(M183*21)/100</f>
      </c>
      <c t="s">
        <v>27</v>
      </c>
    </row>
    <row r="184" spans="1:5" ht="25.5">
      <c r="A184" s="35" t="s">
        <v>55</v>
      </c>
      <c r="E184" s="39" t="s">
        <v>1583</v>
      </c>
    </row>
    <row r="185" spans="1:5" ht="12.75">
      <c r="A185" s="35" t="s">
        <v>56</v>
      </c>
      <c r="E185" s="40" t="s">
        <v>5</v>
      </c>
    </row>
    <row r="186" spans="1:5" ht="12.75">
      <c r="A186" t="s">
        <v>57</v>
      </c>
      <c r="E186" s="39" t="s">
        <v>5</v>
      </c>
    </row>
    <row r="187" spans="1:16" ht="12.75">
      <c r="A187" t="s">
        <v>49</v>
      </c>
      <c s="34" t="s">
        <v>71</v>
      </c>
      <c s="34" t="s">
        <v>1584</v>
      </c>
      <c s="35" t="s">
        <v>5</v>
      </c>
      <c s="6" t="s">
        <v>1585</v>
      </c>
      <c s="36" t="s">
        <v>53</v>
      </c>
      <c s="37">
        <v>2</v>
      </c>
      <c s="36">
        <v>0.0121</v>
      </c>
      <c s="36">
        <f>ROUND(G187*H187,6)</f>
      </c>
      <c r="L187" s="38">
        <v>0</v>
      </c>
      <c s="32">
        <f>ROUND(ROUND(L187,2)*ROUND(G187,3),2)</f>
      </c>
      <c s="36" t="s">
        <v>919</v>
      </c>
      <c>
        <f>(M187*21)/100</f>
      </c>
      <c t="s">
        <v>27</v>
      </c>
    </row>
    <row r="188" spans="1:5" ht="12.75">
      <c r="A188" s="35" t="s">
        <v>55</v>
      </c>
      <c r="E188" s="39" t="s">
        <v>1585</v>
      </c>
    </row>
    <row r="189" spans="1:5" ht="12.75">
      <c r="A189" s="35" t="s">
        <v>56</v>
      </c>
      <c r="E189" s="40" t="s">
        <v>5</v>
      </c>
    </row>
    <row r="190" spans="1:5" ht="12.75">
      <c r="A190" t="s">
        <v>57</v>
      </c>
      <c r="E190" s="39" t="s">
        <v>5</v>
      </c>
    </row>
    <row r="191" spans="1:16" ht="25.5">
      <c r="A191" t="s">
        <v>49</v>
      </c>
      <c s="34" t="s">
        <v>74</v>
      </c>
      <c s="34" t="s">
        <v>1586</v>
      </c>
      <c s="35" t="s">
        <v>5</v>
      </c>
      <c s="6" t="s">
        <v>1587</v>
      </c>
      <c s="36" t="s">
        <v>53</v>
      </c>
      <c s="37">
        <v>2</v>
      </c>
      <c s="36">
        <v>0.002874</v>
      </c>
      <c s="36">
        <f>ROUND(G191*H191,6)</f>
      </c>
      <c r="L191" s="38">
        <v>0</v>
      </c>
      <c s="32">
        <f>ROUND(ROUND(L191,2)*ROUND(G191,3),2)</f>
      </c>
      <c s="36" t="s">
        <v>919</v>
      </c>
      <c>
        <f>(M191*21)/100</f>
      </c>
      <c t="s">
        <v>27</v>
      </c>
    </row>
    <row r="192" spans="1:5" ht="25.5">
      <c r="A192" s="35" t="s">
        <v>55</v>
      </c>
      <c r="E192" s="39" t="s">
        <v>1587</v>
      </c>
    </row>
    <row r="193" spans="1:5" ht="12.75">
      <c r="A193" s="35" t="s">
        <v>56</v>
      </c>
      <c r="E193" s="40" t="s">
        <v>5</v>
      </c>
    </row>
    <row r="194" spans="1:5" ht="12.75">
      <c r="A194" t="s">
        <v>57</v>
      </c>
      <c r="E194" s="39" t="s">
        <v>5</v>
      </c>
    </row>
    <row r="195" spans="1:16" ht="25.5">
      <c r="A195" t="s">
        <v>49</v>
      </c>
      <c s="34" t="s">
        <v>77</v>
      </c>
      <c s="34" t="s">
        <v>1588</v>
      </c>
      <c s="35" t="s">
        <v>5</v>
      </c>
      <c s="6" t="s">
        <v>1589</v>
      </c>
      <c s="36" t="s">
        <v>53</v>
      </c>
      <c s="37">
        <v>1</v>
      </c>
      <c s="36">
        <v>0.0186</v>
      </c>
      <c s="36">
        <f>ROUND(G195*H195,6)</f>
      </c>
      <c r="L195" s="38">
        <v>0</v>
      </c>
      <c s="32">
        <f>ROUND(ROUND(L195,2)*ROUND(G195,3),2)</f>
      </c>
      <c s="36" t="s">
        <v>919</v>
      </c>
      <c>
        <f>(M195*21)/100</f>
      </c>
      <c t="s">
        <v>27</v>
      </c>
    </row>
    <row r="196" spans="1:5" ht="25.5">
      <c r="A196" s="35" t="s">
        <v>55</v>
      </c>
      <c r="E196" s="39" t="s">
        <v>1589</v>
      </c>
    </row>
    <row r="197" spans="1:5" ht="12.75">
      <c r="A197" s="35" t="s">
        <v>56</v>
      </c>
      <c r="E197" s="40" t="s">
        <v>5</v>
      </c>
    </row>
    <row r="198" spans="1:5" ht="12.75">
      <c r="A198" t="s">
        <v>57</v>
      </c>
      <c r="E198" s="39" t="s">
        <v>5</v>
      </c>
    </row>
    <row r="199" spans="1:16" ht="25.5">
      <c r="A199" t="s">
        <v>49</v>
      </c>
      <c s="34" t="s">
        <v>80</v>
      </c>
      <c s="34" t="s">
        <v>1590</v>
      </c>
      <c s="35" t="s">
        <v>5</v>
      </c>
      <c s="6" t="s">
        <v>1591</v>
      </c>
      <c s="36" t="s">
        <v>53</v>
      </c>
      <c s="37">
        <v>1</v>
      </c>
      <c s="36">
        <v>0.023</v>
      </c>
      <c s="36">
        <f>ROUND(G199*H199,6)</f>
      </c>
      <c r="L199" s="38">
        <v>0</v>
      </c>
      <c s="32">
        <f>ROUND(ROUND(L199,2)*ROUND(G199,3),2)</f>
      </c>
      <c s="36" t="s">
        <v>919</v>
      </c>
      <c>
        <f>(M199*21)/100</f>
      </c>
      <c t="s">
        <v>27</v>
      </c>
    </row>
    <row r="200" spans="1:5" ht="25.5">
      <c r="A200" s="35" t="s">
        <v>55</v>
      </c>
      <c r="E200" s="39" t="s">
        <v>1591</v>
      </c>
    </row>
    <row r="201" spans="1:5" ht="12.75">
      <c r="A201" s="35" t="s">
        <v>56</v>
      </c>
      <c r="E201" s="40" t="s">
        <v>5</v>
      </c>
    </row>
    <row r="202" spans="1:5" ht="12.75">
      <c r="A202" t="s">
        <v>57</v>
      </c>
      <c r="E202" s="39" t="s">
        <v>5</v>
      </c>
    </row>
    <row r="203" spans="1:16" ht="25.5">
      <c r="A203" t="s">
        <v>49</v>
      </c>
      <c s="34" t="s">
        <v>83</v>
      </c>
      <c s="34" t="s">
        <v>1592</v>
      </c>
      <c s="35" t="s">
        <v>5</v>
      </c>
      <c s="6" t="s">
        <v>1593</v>
      </c>
      <c s="36" t="s">
        <v>53</v>
      </c>
      <c s="37">
        <v>1</v>
      </c>
      <c s="36">
        <v>0.004293</v>
      </c>
      <c s="36">
        <f>ROUND(G203*H203,6)</f>
      </c>
      <c r="L203" s="38">
        <v>0</v>
      </c>
      <c s="32">
        <f>ROUND(ROUND(L203,2)*ROUND(G203,3),2)</f>
      </c>
      <c s="36" t="s">
        <v>919</v>
      </c>
      <c>
        <f>(M203*21)/100</f>
      </c>
      <c t="s">
        <v>27</v>
      </c>
    </row>
    <row r="204" spans="1:5" ht="25.5">
      <c r="A204" s="35" t="s">
        <v>55</v>
      </c>
      <c r="E204" s="39" t="s">
        <v>1593</v>
      </c>
    </row>
    <row r="205" spans="1:5" ht="12.75">
      <c r="A205" s="35" t="s">
        <v>56</v>
      </c>
      <c r="E205" s="40" t="s">
        <v>5</v>
      </c>
    </row>
    <row r="206" spans="1:5" ht="12.75">
      <c r="A206" t="s">
        <v>57</v>
      </c>
      <c r="E206" s="39" t="s">
        <v>5</v>
      </c>
    </row>
    <row r="207" spans="1:16" ht="25.5">
      <c r="A207" t="s">
        <v>49</v>
      </c>
      <c s="34" t="s">
        <v>86</v>
      </c>
      <c s="34" t="s">
        <v>1594</v>
      </c>
      <c s="35" t="s">
        <v>5</v>
      </c>
      <c s="6" t="s">
        <v>1595</v>
      </c>
      <c s="36" t="s">
        <v>53</v>
      </c>
      <c s="37">
        <v>1</v>
      </c>
      <c s="36">
        <v>0.043</v>
      </c>
      <c s="36">
        <f>ROUND(G207*H207,6)</f>
      </c>
      <c r="L207" s="38">
        <v>0</v>
      </c>
      <c s="32">
        <f>ROUND(ROUND(L207,2)*ROUND(G207,3),2)</f>
      </c>
      <c s="36" t="s">
        <v>919</v>
      </c>
      <c>
        <f>(M207*21)/100</f>
      </c>
      <c t="s">
        <v>27</v>
      </c>
    </row>
    <row r="208" spans="1:5" ht="25.5">
      <c r="A208" s="35" t="s">
        <v>55</v>
      </c>
      <c r="E208" s="39" t="s">
        <v>1595</v>
      </c>
    </row>
    <row r="209" spans="1:5" ht="12.75">
      <c r="A209" s="35" t="s">
        <v>56</v>
      </c>
      <c r="E209" s="40" t="s">
        <v>5</v>
      </c>
    </row>
    <row r="210" spans="1:5" ht="12.75">
      <c r="A210" t="s">
        <v>57</v>
      </c>
      <c r="E210" s="39" t="s">
        <v>5</v>
      </c>
    </row>
    <row r="211" spans="1:16" ht="25.5">
      <c r="A211" t="s">
        <v>49</v>
      </c>
      <c s="34" t="s">
        <v>89</v>
      </c>
      <c s="34" t="s">
        <v>1596</v>
      </c>
      <c s="35" t="s">
        <v>5</v>
      </c>
      <c s="6" t="s">
        <v>1597</v>
      </c>
      <c s="36" t="s">
        <v>64</v>
      </c>
      <c s="37">
        <v>110.5</v>
      </c>
      <c s="36">
        <v>0</v>
      </c>
      <c s="36">
        <f>ROUND(G211*H211,6)</f>
      </c>
      <c r="L211" s="38">
        <v>0</v>
      </c>
      <c s="32">
        <f>ROUND(ROUND(L211,2)*ROUND(G211,3),2)</f>
      </c>
      <c s="36" t="s">
        <v>919</v>
      </c>
      <c>
        <f>(M211*21)/100</f>
      </c>
      <c t="s">
        <v>27</v>
      </c>
    </row>
    <row r="212" spans="1:5" ht="25.5">
      <c r="A212" s="35" t="s">
        <v>55</v>
      </c>
      <c r="E212" s="39" t="s">
        <v>1597</v>
      </c>
    </row>
    <row r="213" spans="1:5" ht="12.75">
      <c r="A213" s="35" t="s">
        <v>56</v>
      </c>
      <c r="E213" s="40" t="s">
        <v>5</v>
      </c>
    </row>
    <row r="214" spans="1:5" ht="12.75">
      <c r="A214" t="s">
        <v>57</v>
      </c>
      <c r="E214" s="39" t="s">
        <v>5</v>
      </c>
    </row>
    <row r="215" spans="1:16" ht="12.75">
      <c r="A215" t="s">
        <v>49</v>
      </c>
      <c s="34" t="s">
        <v>93</v>
      </c>
      <c s="34" t="s">
        <v>1598</v>
      </c>
      <c s="35" t="s">
        <v>5</v>
      </c>
      <c s="6" t="s">
        <v>1599</v>
      </c>
      <c s="36" t="s">
        <v>64</v>
      </c>
      <c s="37">
        <v>112.158</v>
      </c>
      <c s="36">
        <v>0.00318</v>
      </c>
      <c s="36">
        <f>ROUND(G215*H215,6)</f>
      </c>
      <c r="L215" s="38">
        <v>0</v>
      </c>
      <c s="32">
        <f>ROUND(ROUND(L215,2)*ROUND(G215,3),2)</f>
      </c>
      <c s="36" t="s">
        <v>919</v>
      </c>
      <c>
        <f>(M215*21)/100</f>
      </c>
      <c t="s">
        <v>27</v>
      </c>
    </row>
    <row r="216" spans="1:5" ht="12.75">
      <c r="A216" s="35" t="s">
        <v>55</v>
      </c>
      <c r="E216" s="39" t="s">
        <v>1599</v>
      </c>
    </row>
    <row r="217" spans="1:5" ht="12.75">
      <c r="A217" s="35" t="s">
        <v>56</v>
      </c>
      <c r="E217" s="40" t="s">
        <v>5</v>
      </c>
    </row>
    <row r="218" spans="1:5" ht="12.75">
      <c r="A218" t="s">
        <v>57</v>
      </c>
      <c r="E218" s="39" t="s">
        <v>5</v>
      </c>
    </row>
    <row r="219" spans="1:16" ht="12.75">
      <c r="A219" t="s">
        <v>49</v>
      </c>
      <c s="34" t="s">
        <v>96</v>
      </c>
      <c s="34" t="s">
        <v>1600</v>
      </c>
      <c s="35" t="s">
        <v>5</v>
      </c>
      <c s="6" t="s">
        <v>1601</v>
      </c>
      <c s="36" t="s">
        <v>53</v>
      </c>
      <c s="37">
        <v>2</v>
      </c>
      <c s="36">
        <v>0.003574</v>
      </c>
      <c s="36">
        <f>ROUND(G219*H219,6)</f>
      </c>
      <c r="L219" s="38">
        <v>0</v>
      </c>
      <c s="32">
        <f>ROUND(ROUND(L219,2)*ROUND(G219,3),2)</f>
      </c>
      <c s="36" t="s">
        <v>919</v>
      </c>
      <c>
        <f>(M219*21)/100</f>
      </c>
      <c t="s">
        <v>27</v>
      </c>
    </row>
    <row r="220" spans="1:5" ht="12.75">
      <c r="A220" s="35" t="s">
        <v>55</v>
      </c>
      <c r="E220" s="39" t="s">
        <v>1601</v>
      </c>
    </row>
    <row r="221" spans="1:5" ht="12.75">
      <c r="A221" s="35" t="s">
        <v>56</v>
      </c>
      <c r="E221" s="40" t="s">
        <v>5</v>
      </c>
    </row>
    <row r="222" spans="1:5" ht="12.75">
      <c r="A222" t="s">
        <v>57</v>
      </c>
      <c r="E222" s="39" t="s">
        <v>5</v>
      </c>
    </row>
    <row r="223" spans="1:16" ht="12.75">
      <c r="A223" t="s">
        <v>49</v>
      </c>
      <c s="34" t="s">
        <v>337</v>
      </c>
      <c s="34" t="s">
        <v>1602</v>
      </c>
      <c s="35" t="s">
        <v>5</v>
      </c>
      <c s="6" t="s">
        <v>1603</v>
      </c>
      <c s="36" t="s">
        <v>53</v>
      </c>
      <c s="37">
        <v>2</v>
      </c>
      <c s="36">
        <v>0.018</v>
      </c>
      <c s="36">
        <f>ROUND(G223*H223,6)</f>
      </c>
      <c r="L223" s="38">
        <v>0</v>
      </c>
      <c s="32">
        <f>ROUND(ROUND(L223,2)*ROUND(G223,3),2)</f>
      </c>
      <c s="36" t="s">
        <v>919</v>
      </c>
      <c>
        <f>(M223*21)/100</f>
      </c>
      <c t="s">
        <v>27</v>
      </c>
    </row>
    <row r="224" spans="1:5" ht="12.75">
      <c r="A224" s="35" t="s">
        <v>55</v>
      </c>
      <c r="E224" s="39" t="s">
        <v>1603</v>
      </c>
    </row>
    <row r="225" spans="1:5" ht="12.75">
      <c r="A225" s="35" t="s">
        <v>56</v>
      </c>
      <c r="E225" s="40" t="s">
        <v>5</v>
      </c>
    </row>
    <row r="226" spans="1:5" ht="12.75">
      <c r="A226" t="s">
        <v>57</v>
      </c>
      <c r="E226" s="39" t="s">
        <v>5</v>
      </c>
    </row>
    <row r="227" spans="1:16" ht="12.75">
      <c r="A227" t="s">
        <v>49</v>
      </c>
      <c s="34" t="s">
        <v>340</v>
      </c>
      <c s="34" t="s">
        <v>1604</v>
      </c>
      <c s="35" t="s">
        <v>5</v>
      </c>
      <c s="6" t="s">
        <v>1605</v>
      </c>
      <c s="36" t="s">
        <v>53</v>
      </c>
      <c s="37">
        <v>1</v>
      </c>
      <c s="36">
        <v>0.001</v>
      </c>
      <c s="36">
        <f>ROUND(G227*H227,6)</f>
      </c>
      <c r="L227" s="38">
        <v>0</v>
      </c>
      <c s="32">
        <f>ROUND(ROUND(L227,2)*ROUND(G227,3),2)</f>
      </c>
      <c s="36" t="s">
        <v>919</v>
      </c>
      <c>
        <f>(M227*21)/100</f>
      </c>
      <c t="s">
        <v>27</v>
      </c>
    </row>
    <row r="228" spans="1:5" ht="12.75">
      <c r="A228" s="35" t="s">
        <v>55</v>
      </c>
      <c r="E228" s="39" t="s">
        <v>1605</v>
      </c>
    </row>
    <row r="229" spans="1:5" ht="12.75">
      <c r="A229" s="35" t="s">
        <v>56</v>
      </c>
      <c r="E229" s="40" t="s">
        <v>5</v>
      </c>
    </row>
    <row r="230" spans="1:5" ht="12.75">
      <c r="A230" t="s">
        <v>57</v>
      </c>
      <c r="E230" s="39" t="s">
        <v>5</v>
      </c>
    </row>
    <row r="231" spans="1:16" ht="25.5">
      <c r="A231" t="s">
        <v>49</v>
      </c>
      <c s="34" t="s">
        <v>343</v>
      </c>
      <c s="34" t="s">
        <v>1606</v>
      </c>
      <c s="35" t="s">
        <v>5</v>
      </c>
      <c s="6" t="s">
        <v>1607</v>
      </c>
      <c s="36" t="s">
        <v>53</v>
      </c>
      <c s="37">
        <v>1</v>
      </c>
      <c s="36">
        <v>0.001591</v>
      </c>
      <c s="36">
        <f>ROUND(G231*H231,6)</f>
      </c>
      <c r="L231" s="38">
        <v>0</v>
      </c>
      <c s="32">
        <f>ROUND(ROUND(L231,2)*ROUND(G231,3),2)</f>
      </c>
      <c s="36" t="s">
        <v>919</v>
      </c>
      <c>
        <f>(M231*21)/100</f>
      </c>
      <c t="s">
        <v>27</v>
      </c>
    </row>
    <row r="232" spans="1:5" ht="25.5">
      <c r="A232" s="35" t="s">
        <v>55</v>
      </c>
      <c r="E232" s="39" t="s">
        <v>1607</v>
      </c>
    </row>
    <row r="233" spans="1:5" ht="12.75">
      <c r="A233" s="35" t="s">
        <v>56</v>
      </c>
      <c r="E233" s="40" t="s">
        <v>5</v>
      </c>
    </row>
    <row r="234" spans="1:5" ht="12.75">
      <c r="A234" t="s">
        <v>57</v>
      </c>
      <c r="E234" s="39" t="s">
        <v>5</v>
      </c>
    </row>
    <row r="235" spans="1:16" ht="12.75">
      <c r="A235" t="s">
        <v>49</v>
      </c>
      <c s="34" t="s">
        <v>346</v>
      </c>
      <c s="34" t="s">
        <v>1608</v>
      </c>
      <c s="35" t="s">
        <v>5</v>
      </c>
      <c s="6" t="s">
        <v>1609</v>
      </c>
      <c s="36" t="s">
        <v>53</v>
      </c>
      <c s="37">
        <v>1</v>
      </c>
      <c s="36">
        <v>0.0183</v>
      </c>
      <c s="36">
        <f>ROUND(G235*H235,6)</f>
      </c>
      <c r="L235" s="38">
        <v>0</v>
      </c>
      <c s="32">
        <f>ROUND(ROUND(L235,2)*ROUND(G235,3),2)</f>
      </c>
      <c s="36" t="s">
        <v>919</v>
      </c>
      <c>
        <f>(M235*21)/100</f>
      </c>
      <c t="s">
        <v>27</v>
      </c>
    </row>
    <row r="236" spans="1:5" ht="12.75">
      <c r="A236" s="35" t="s">
        <v>55</v>
      </c>
      <c r="E236" s="39" t="s">
        <v>1609</v>
      </c>
    </row>
    <row r="237" spans="1:5" ht="12.75">
      <c r="A237" s="35" t="s">
        <v>56</v>
      </c>
      <c r="E237" s="40" t="s">
        <v>5</v>
      </c>
    </row>
    <row r="238" spans="1:5" ht="12.75">
      <c r="A238" t="s">
        <v>57</v>
      </c>
      <c r="E238" s="39" t="s">
        <v>5</v>
      </c>
    </row>
    <row r="239" spans="1:16" ht="38.25">
      <c r="A239" t="s">
        <v>49</v>
      </c>
      <c s="34" t="s">
        <v>349</v>
      </c>
      <c s="34" t="s">
        <v>1610</v>
      </c>
      <c s="35" t="s">
        <v>5</v>
      </c>
      <c s="6" t="s">
        <v>1611</v>
      </c>
      <c s="36" t="s">
        <v>53</v>
      </c>
      <c s="37">
        <v>2</v>
      </c>
      <c s="36">
        <v>0.001654</v>
      </c>
      <c s="36">
        <f>ROUND(G239*H239,6)</f>
      </c>
      <c r="L239" s="38">
        <v>0</v>
      </c>
      <c s="32">
        <f>ROUND(ROUND(L239,2)*ROUND(G239,3),2)</f>
      </c>
      <c s="36" t="s">
        <v>919</v>
      </c>
      <c>
        <f>(M239*21)/100</f>
      </c>
      <c t="s">
        <v>27</v>
      </c>
    </row>
    <row r="240" spans="1:5" ht="38.25">
      <c r="A240" s="35" t="s">
        <v>55</v>
      </c>
      <c r="E240" s="39" t="s">
        <v>1611</v>
      </c>
    </row>
    <row r="241" spans="1:5" ht="12.75">
      <c r="A241" s="35" t="s">
        <v>56</v>
      </c>
      <c r="E241" s="40" t="s">
        <v>5</v>
      </c>
    </row>
    <row r="242" spans="1:5" ht="12.75">
      <c r="A242" t="s">
        <v>57</v>
      </c>
      <c r="E242" s="39" t="s">
        <v>5</v>
      </c>
    </row>
    <row r="243" spans="1:16" ht="12.75">
      <c r="A243" t="s">
        <v>49</v>
      </c>
      <c s="34" t="s">
        <v>352</v>
      </c>
      <c s="34" t="s">
        <v>1612</v>
      </c>
      <c s="35" t="s">
        <v>5</v>
      </c>
      <c s="6" t="s">
        <v>1613</v>
      </c>
      <c s="36" t="s">
        <v>53</v>
      </c>
      <c s="37">
        <v>2</v>
      </c>
      <c s="36">
        <v>0.023</v>
      </c>
      <c s="36">
        <f>ROUND(G243*H243,6)</f>
      </c>
      <c r="L243" s="38">
        <v>0</v>
      </c>
      <c s="32">
        <f>ROUND(ROUND(L243,2)*ROUND(G243,3),2)</f>
      </c>
      <c s="36" t="s">
        <v>919</v>
      </c>
      <c>
        <f>(M243*21)/100</f>
      </c>
      <c t="s">
        <v>27</v>
      </c>
    </row>
    <row r="244" spans="1:5" ht="12.75">
      <c r="A244" s="35" t="s">
        <v>55</v>
      </c>
      <c r="E244" s="39" t="s">
        <v>1613</v>
      </c>
    </row>
    <row r="245" spans="1:5" ht="12.75">
      <c r="A245" s="35" t="s">
        <v>56</v>
      </c>
      <c r="E245" s="40" t="s">
        <v>5</v>
      </c>
    </row>
    <row r="246" spans="1:5" ht="12.75">
      <c r="A246" t="s">
        <v>57</v>
      </c>
      <c r="E246" s="39" t="s">
        <v>5</v>
      </c>
    </row>
    <row r="247" spans="1:16" ht="12.75">
      <c r="A247" t="s">
        <v>49</v>
      </c>
      <c s="34" t="s">
        <v>355</v>
      </c>
      <c s="34" t="s">
        <v>1614</v>
      </c>
      <c s="35" t="s">
        <v>5</v>
      </c>
      <c s="6" t="s">
        <v>1615</v>
      </c>
      <c s="36" t="s">
        <v>53</v>
      </c>
      <c s="37">
        <v>2</v>
      </c>
      <c s="36">
        <v>0.004</v>
      </c>
      <c s="36">
        <f>ROUND(G247*H247,6)</f>
      </c>
      <c r="L247" s="38">
        <v>0</v>
      </c>
      <c s="32">
        <f>ROUND(ROUND(L247,2)*ROUND(G247,3),2)</f>
      </c>
      <c s="36" t="s">
        <v>919</v>
      </c>
      <c>
        <f>(M247*21)/100</f>
      </c>
      <c t="s">
        <v>27</v>
      </c>
    </row>
    <row r="248" spans="1:5" ht="12.75">
      <c r="A248" s="35" t="s">
        <v>55</v>
      </c>
      <c r="E248" s="39" t="s">
        <v>1615</v>
      </c>
    </row>
    <row r="249" spans="1:5" ht="12.75">
      <c r="A249" s="35" t="s">
        <v>56</v>
      </c>
      <c r="E249" s="40" t="s">
        <v>5</v>
      </c>
    </row>
    <row r="250" spans="1:5" ht="12.75">
      <c r="A250" t="s">
        <v>57</v>
      </c>
      <c r="E250" s="39" t="s">
        <v>5</v>
      </c>
    </row>
    <row r="251" spans="1:16" ht="25.5">
      <c r="A251" t="s">
        <v>49</v>
      </c>
      <c s="34" t="s">
        <v>358</v>
      </c>
      <c s="34" t="s">
        <v>1616</v>
      </c>
      <c s="35" t="s">
        <v>5</v>
      </c>
      <c s="6" t="s">
        <v>1617</v>
      </c>
      <c s="36" t="s">
        <v>53</v>
      </c>
      <c s="37">
        <v>4</v>
      </c>
      <c s="36">
        <v>0.001654</v>
      </c>
      <c s="36">
        <f>ROUND(G251*H251,6)</f>
      </c>
      <c r="L251" s="38">
        <v>0</v>
      </c>
      <c s="32">
        <f>ROUND(ROUND(L251,2)*ROUND(G251,3),2)</f>
      </c>
      <c s="36" t="s">
        <v>919</v>
      </c>
      <c>
        <f>(M251*21)/100</f>
      </c>
      <c t="s">
        <v>27</v>
      </c>
    </row>
    <row r="252" spans="1:5" ht="25.5">
      <c r="A252" s="35" t="s">
        <v>55</v>
      </c>
      <c r="E252" s="39" t="s">
        <v>1617</v>
      </c>
    </row>
    <row r="253" spans="1:5" ht="12.75">
      <c r="A253" s="35" t="s">
        <v>56</v>
      </c>
      <c r="E253" s="40" t="s">
        <v>5</v>
      </c>
    </row>
    <row r="254" spans="1:5" ht="12.75">
      <c r="A254" t="s">
        <v>57</v>
      </c>
      <c r="E254" s="39" t="s">
        <v>5</v>
      </c>
    </row>
    <row r="255" spans="1:16" ht="12.75">
      <c r="A255" t="s">
        <v>49</v>
      </c>
      <c s="34" t="s">
        <v>361</v>
      </c>
      <c s="34" t="s">
        <v>1612</v>
      </c>
      <c s="35" t="s">
        <v>103</v>
      </c>
      <c s="6" t="s">
        <v>1613</v>
      </c>
      <c s="36" t="s">
        <v>53</v>
      </c>
      <c s="37">
        <v>4</v>
      </c>
      <c s="36">
        <v>0.023</v>
      </c>
      <c s="36">
        <f>ROUND(G255*H255,6)</f>
      </c>
      <c r="L255" s="38">
        <v>0</v>
      </c>
      <c s="32">
        <f>ROUND(ROUND(L255,2)*ROUND(G255,3),2)</f>
      </c>
      <c s="36" t="s">
        <v>919</v>
      </c>
      <c>
        <f>(M255*21)/100</f>
      </c>
      <c t="s">
        <v>27</v>
      </c>
    </row>
    <row r="256" spans="1:5" ht="12.75">
      <c r="A256" s="35" t="s">
        <v>55</v>
      </c>
      <c r="E256" s="39" t="s">
        <v>1613</v>
      </c>
    </row>
    <row r="257" spans="1:5" ht="12.75">
      <c r="A257" s="35" t="s">
        <v>56</v>
      </c>
      <c r="E257" s="40" t="s">
        <v>5</v>
      </c>
    </row>
    <row r="258" spans="1:5" ht="12.75">
      <c r="A258" t="s">
        <v>57</v>
      </c>
      <c r="E258" s="39" t="s">
        <v>5</v>
      </c>
    </row>
    <row r="259" spans="1:16" ht="12.75">
      <c r="A259" t="s">
        <v>49</v>
      </c>
      <c s="34" t="s">
        <v>364</v>
      </c>
      <c s="34" t="s">
        <v>1618</v>
      </c>
      <c s="35" t="s">
        <v>5</v>
      </c>
      <c s="6" t="s">
        <v>1619</v>
      </c>
      <c s="36" t="s">
        <v>53</v>
      </c>
      <c s="37">
        <v>4</v>
      </c>
      <c s="36">
        <v>0.0035</v>
      </c>
      <c s="36">
        <f>ROUND(G259*H259,6)</f>
      </c>
      <c r="L259" s="38">
        <v>0</v>
      </c>
      <c s="32">
        <f>ROUND(ROUND(L259,2)*ROUND(G259,3),2)</f>
      </c>
      <c s="36" t="s">
        <v>919</v>
      </c>
      <c>
        <f>(M259*21)/100</f>
      </c>
      <c t="s">
        <v>27</v>
      </c>
    </row>
    <row r="260" spans="1:5" ht="12.75">
      <c r="A260" s="35" t="s">
        <v>55</v>
      </c>
      <c r="E260" s="39" t="s">
        <v>1619</v>
      </c>
    </row>
    <row r="261" spans="1:5" ht="12.75">
      <c r="A261" s="35" t="s">
        <v>56</v>
      </c>
      <c r="E261" s="40" t="s">
        <v>5</v>
      </c>
    </row>
    <row r="262" spans="1:5" ht="12.75">
      <c r="A262" t="s">
        <v>57</v>
      </c>
      <c r="E262" s="39" t="s">
        <v>5</v>
      </c>
    </row>
    <row r="263" spans="1:16" ht="25.5">
      <c r="A263" t="s">
        <v>49</v>
      </c>
      <c s="34" t="s">
        <v>367</v>
      </c>
      <c s="34" t="s">
        <v>1620</v>
      </c>
      <c s="35" t="s">
        <v>5</v>
      </c>
      <c s="6" t="s">
        <v>1621</v>
      </c>
      <c s="36" t="s">
        <v>53</v>
      </c>
      <c s="37">
        <v>2</v>
      </c>
      <c s="36">
        <v>0.001628</v>
      </c>
      <c s="36">
        <f>ROUND(G263*H263,6)</f>
      </c>
      <c r="L263" s="38">
        <v>0</v>
      </c>
      <c s="32">
        <f>ROUND(ROUND(L263,2)*ROUND(G263,3),2)</f>
      </c>
      <c s="36" t="s">
        <v>919</v>
      </c>
      <c>
        <f>(M263*21)/100</f>
      </c>
      <c t="s">
        <v>27</v>
      </c>
    </row>
    <row r="264" spans="1:5" ht="25.5">
      <c r="A264" s="35" t="s">
        <v>55</v>
      </c>
      <c r="E264" s="39" t="s">
        <v>1621</v>
      </c>
    </row>
    <row r="265" spans="1:5" ht="12.75">
      <c r="A265" s="35" t="s">
        <v>56</v>
      </c>
      <c r="E265" s="40" t="s">
        <v>5</v>
      </c>
    </row>
    <row r="266" spans="1:5" ht="12.75">
      <c r="A266" t="s">
        <v>57</v>
      </c>
      <c r="E266" s="39" t="s">
        <v>5</v>
      </c>
    </row>
    <row r="267" spans="1:16" ht="12.75">
      <c r="A267" t="s">
        <v>49</v>
      </c>
      <c s="34" t="s">
        <v>370</v>
      </c>
      <c s="34" t="s">
        <v>1622</v>
      </c>
      <c s="35" t="s">
        <v>5</v>
      </c>
      <c s="6" t="s">
        <v>1623</v>
      </c>
      <c s="36" t="s">
        <v>53</v>
      </c>
      <c s="37">
        <v>2</v>
      </c>
      <c s="36">
        <v>0.0072</v>
      </c>
      <c s="36">
        <f>ROUND(G267*H267,6)</f>
      </c>
      <c r="L267" s="38">
        <v>0</v>
      </c>
      <c s="32">
        <f>ROUND(ROUND(L267,2)*ROUND(G267,3),2)</f>
      </c>
      <c s="36" t="s">
        <v>919</v>
      </c>
      <c>
        <f>(M267*21)/100</f>
      </c>
      <c t="s">
        <v>27</v>
      </c>
    </row>
    <row r="268" spans="1:5" ht="12.75">
      <c r="A268" s="35" t="s">
        <v>55</v>
      </c>
      <c r="E268" s="39" t="s">
        <v>1623</v>
      </c>
    </row>
    <row r="269" spans="1:5" ht="12.75">
      <c r="A269" s="35" t="s">
        <v>56</v>
      </c>
      <c r="E269" s="40" t="s">
        <v>5</v>
      </c>
    </row>
    <row r="270" spans="1:5" ht="12.75">
      <c r="A270" t="s">
        <v>57</v>
      </c>
      <c r="E270" s="39" t="s">
        <v>5</v>
      </c>
    </row>
    <row r="271" spans="1:16" ht="12.75">
      <c r="A271" t="s">
        <v>49</v>
      </c>
      <c s="34" t="s">
        <v>373</v>
      </c>
      <c s="34" t="s">
        <v>1624</v>
      </c>
      <c s="35" t="s">
        <v>5</v>
      </c>
      <c s="6" t="s">
        <v>1625</v>
      </c>
      <c s="36" t="s">
        <v>53</v>
      </c>
      <c s="37">
        <v>2</v>
      </c>
      <c s="36">
        <v>0.001661</v>
      </c>
      <c s="36">
        <f>ROUND(G271*H271,6)</f>
      </c>
      <c r="L271" s="38">
        <v>0</v>
      </c>
      <c s="32">
        <f>ROUND(ROUND(L271,2)*ROUND(G271,3),2)</f>
      </c>
      <c s="36" t="s">
        <v>919</v>
      </c>
      <c>
        <f>(M271*21)/100</f>
      </c>
      <c t="s">
        <v>27</v>
      </c>
    </row>
    <row r="272" spans="1:5" ht="12.75">
      <c r="A272" s="35" t="s">
        <v>55</v>
      </c>
      <c r="E272" s="39" t="s">
        <v>1625</v>
      </c>
    </row>
    <row r="273" spans="1:5" ht="12.75">
      <c r="A273" s="35" t="s">
        <v>56</v>
      </c>
      <c r="E273" s="40" t="s">
        <v>5</v>
      </c>
    </row>
    <row r="274" spans="1:5" ht="12.75">
      <c r="A274" t="s">
        <v>57</v>
      </c>
      <c r="E274" s="39" t="s">
        <v>5</v>
      </c>
    </row>
    <row r="275" spans="1:16" ht="12.75">
      <c r="A275" t="s">
        <v>49</v>
      </c>
      <c s="34" t="s">
        <v>376</v>
      </c>
      <c s="34" t="s">
        <v>1626</v>
      </c>
      <c s="35" t="s">
        <v>5</v>
      </c>
      <c s="6" t="s">
        <v>1627</v>
      </c>
      <c s="36" t="s">
        <v>53</v>
      </c>
      <c s="37">
        <v>2</v>
      </c>
      <c s="36">
        <v>0.02</v>
      </c>
      <c s="36">
        <f>ROUND(G275*H275,6)</f>
      </c>
      <c r="L275" s="38">
        <v>0</v>
      </c>
      <c s="32">
        <f>ROUND(ROUND(L275,2)*ROUND(G275,3),2)</f>
      </c>
      <c s="36" t="s">
        <v>919</v>
      </c>
      <c>
        <f>(M275*21)/100</f>
      </c>
      <c t="s">
        <v>27</v>
      </c>
    </row>
    <row r="276" spans="1:5" ht="12.75">
      <c r="A276" s="35" t="s">
        <v>55</v>
      </c>
      <c r="E276" s="39" t="s">
        <v>1627</v>
      </c>
    </row>
    <row r="277" spans="1:5" ht="12.75">
      <c r="A277" s="35" t="s">
        <v>56</v>
      </c>
      <c r="E277" s="40" t="s">
        <v>5</v>
      </c>
    </row>
    <row r="278" spans="1:5" ht="12.75">
      <c r="A278" t="s">
        <v>57</v>
      </c>
      <c r="E278" s="39" t="s">
        <v>5</v>
      </c>
    </row>
    <row r="279" spans="1:16" ht="12.75">
      <c r="A279" t="s">
        <v>49</v>
      </c>
      <c s="34" t="s">
        <v>379</v>
      </c>
      <c s="34" t="s">
        <v>1628</v>
      </c>
      <c s="35" t="s">
        <v>5</v>
      </c>
      <c s="6" t="s">
        <v>1629</v>
      </c>
      <c s="36" t="s">
        <v>53</v>
      </c>
      <c s="37">
        <v>1</v>
      </c>
      <c s="36">
        <v>0.001363</v>
      </c>
      <c s="36">
        <f>ROUND(G279*H279,6)</f>
      </c>
      <c r="L279" s="38">
        <v>0</v>
      </c>
      <c s="32">
        <f>ROUND(ROUND(L279,2)*ROUND(G279,3),2)</f>
      </c>
      <c s="36" t="s">
        <v>919</v>
      </c>
      <c>
        <f>(M279*21)/100</f>
      </c>
      <c t="s">
        <v>27</v>
      </c>
    </row>
    <row r="280" spans="1:5" ht="12.75">
      <c r="A280" s="35" t="s">
        <v>55</v>
      </c>
      <c r="E280" s="39" t="s">
        <v>1629</v>
      </c>
    </row>
    <row r="281" spans="1:5" ht="12.75">
      <c r="A281" s="35" t="s">
        <v>56</v>
      </c>
      <c r="E281" s="40" t="s">
        <v>5</v>
      </c>
    </row>
    <row r="282" spans="1:5" ht="12.75">
      <c r="A282" t="s">
        <v>57</v>
      </c>
      <c r="E282" s="39" t="s">
        <v>5</v>
      </c>
    </row>
    <row r="283" spans="1:16" ht="12.75">
      <c r="A283" t="s">
        <v>49</v>
      </c>
      <c s="34" t="s">
        <v>382</v>
      </c>
      <c s="34" t="s">
        <v>1630</v>
      </c>
      <c s="35" t="s">
        <v>5</v>
      </c>
      <c s="6" t="s">
        <v>1631</v>
      </c>
      <c s="36" t="s">
        <v>53</v>
      </c>
      <c s="37">
        <v>1</v>
      </c>
      <c s="36">
        <v>0.088</v>
      </c>
      <c s="36">
        <f>ROUND(G283*H283,6)</f>
      </c>
      <c r="L283" s="38">
        <v>0</v>
      </c>
      <c s="32">
        <f>ROUND(ROUND(L283,2)*ROUND(G283,3),2)</f>
      </c>
      <c s="36" t="s">
        <v>919</v>
      </c>
      <c>
        <f>(M283*21)/100</f>
      </c>
      <c t="s">
        <v>27</v>
      </c>
    </row>
    <row r="284" spans="1:5" ht="12.75">
      <c r="A284" s="35" t="s">
        <v>55</v>
      </c>
      <c r="E284" s="39" t="s">
        <v>1631</v>
      </c>
    </row>
    <row r="285" spans="1:5" ht="12.75">
      <c r="A285" s="35" t="s">
        <v>56</v>
      </c>
      <c r="E285" s="40" t="s">
        <v>5</v>
      </c>
    </row>
    <row r="286" spans="1:5" ht="12.75">
      <c r="A286" t="s">
        <v>57</v>
      </c>
      <c r="E286" s="39" t="s">
        <v>5</v>
      </c>
    </row>
    <row r="287" spans="1:16" ht="12.75">
      <c r="A287" t="s">
        <v>49</v>
      </c>
      <c s="34" t="s">
        <v>385</v>
      </c>
      <c s="34" t="s">
        <v>1632</v>
      </c>
      <c s="35" t="s">
        <v>5</v>
      </c>
      <c s="6" t="s">
        <v>1633</v>
      </c>
      <c s="36" t="s">
        <v>64</v>
      </c>
      <c s="37">
        <v>110.5</v>
      </c>
      <c s="36">
        <v>0</v>
      </c>
      <c s="36">
        <f>ROUND(G287*H287,6)</f>
      </c>
      <c r="L287" s="38">
        <v>0</v>
      </c>
      <c s="32">
        <f>ROUND(ROUND(L287,2)*ROUND(G287,3),2)</f>
      </c>
      <c s="36" t="s">
        <v>919</v>
      </c>
      <c>
        <f>(M287*21)/100</f>
      </c>
      <c t="s">
        <v>27</v>
      </c>
    </row>
    <row r="288" spans="1:5" ht="12.75">
      <c r="A288" s="35" t="s">
        <v>55</v>
      </c>
      <c r="E288" s="39" t="s">
        <v>1633</v>
      </c>
    </row>
    <row r="289" spans="1:5" ht="12.75">
      <c r="A289" s="35" t="s">
        <v>56</v>
      </c>
      <c r="E289" s="40" t="s">
        <v>5</v>
      </c>
    </row>
    <row r="290" spans="1:5" ht="12.75">
      <c r="A290" t="s">
        <v>57</v>
      </c>
      <c r="E290" s="39" t="s">
        <v>5</v>
      </c>
    </row>
    <row r="291" spans="1:16" ht="12.75">
      <c r="A291" t="s">
        <v>49</v>
      </c>
      <c s="34" t="s">
        <v>388</v>
      </c>
      <c s="34" t="s">
        <v>1634</v>
      </c>
      <c s="35" t="s">
        <v>5</v>
      </c>
      <c s="6" t="s">
        <v>1635</v>
      </c>
      <c s="36" t="s">
        <v>64</v>
      </c>
      <c s="37">
        <v>110.5</v>
      </c>
      <c s="36">
        <v>1E-06</v>
      </c>
      <c s="36">
        <f>ROUND(G291*H291,6)</f>
      </c>
      <c r="L291" s="38">
        <v>0</v>
      </c>
      <c s="32">
        <f>ROUND(ROUND(L291,2)*ROUND(G291,3),2)</f>
      </c>
      <c s="36" t="s">
        <v>919</v>
      </c>
      <c>
        <f>(M291*21)/100</f>
      </c>
      <c t="s">
        <v>27</v>
      </c>
    </row>
    <row r="292" spans="1:5" ht="12.75">
      <c r="A292" s="35" t="s">
        <v>55</v>
      </c>
      <c r="E292" s="39" t="s">
        <v>1635</v>
      </c>
    </row>
    <row r="293" spans="1:5" ht="12.75">
      <c r="A293" s="35" t="s">
        <v>56</v>
      </c>
      <c r="E293" s="40" t="s">
        <v>5</v>
      </c>
    </row>
    <row r="294" spans="1:5" ht="12.75">
      <c r="A294" t="s">
        <v>57</v>
      </c>
      <c r="E294" s="39" t="s">
        <v>5</v>
      </c>
    </row>
    <row r="295" spans="1:16" ht="25.5">
      <c r="A295" t="s">
        <v>49</v>
      </c>
      <c s="34" t="s">
        <v>391</v>
      </c>
      <c s="34" t="s">
        <v>1636</v>
      </c>
      <c s="35" t="s">
        <v>5</v>
      </c>
      <c s="6" t="s">
        <v>1637</v>
      </c>
      <c s="36" t="s">
        <v>236</v>
      </c>
      <c s="37">
        <v>11.001</v>
      </c>
      <c s="36">
        <v>2.50187</v>
      </c>
      <c s="36">
        <f>ROUND(G295*H295,6)</f>
      </c>
      <c r="L295" s="38">
        <v>0</v>
      </c>
      <c s="32">
        <f>ROUND(ROUND(L295,2)*ROUND(G295,3),2)</f>
      </c>
      <c s="36" t="s">
        <v>919</v>
      </c>
      <c>
        <f>(M295*21)/100</f>
      </c>
      <c t="s">
        <v>27</v>
      </c>
    </row>
    <row r="296" spans="1:5" ht="25.5">
      <c r="A296" s="35" t="s">
        <v>55</v>
      </c>
      <c r="E296" s="39" t="s">
        <v>1637</v>
      </c>
    </row>
    <row r="297" spans="1:5" ht="12.75">
      <c r="A297" s="35" t="s">
        <v>56</v>
      </c>
      <c r="E297" s="40" t="s">
        <v>5</v>
      </c>
    </row>
    <row r="298" spans="1:5" ht="12.75">
      <c r="A298" t="s">
        <v>57</v>
      </c>
      <c r="E298" s="39" t="s">
        <v>5</v>
      </c>
    </row>
    <row r="299" spans="1:16" ht="25.5">
      <c r="A299" t="s">
        <v>49</v>
      </c>
      <c s="34" t="s">
        <v>394</v>
      </c>
      <c s="34" t="s">
        <v>1366</v>
      </c>
      <c s="35" t="s">
        <v>5</v>
      </c>
      <c s="6" t="s">
        <v>1367</v>
      </c>
      <c s="36" t="s">
        <v>236</v>
      </c>
      <c s="37">
        <v>2.254</v>
      </c>
      <c s="36">
        <v>2.50187</v>
      </c>
      <c s="36">
        <f>ROUND(G299*H299,6)</f>
      </c>
      <c r="L299" s="38">
        <v>0</v>
      </c>
      <c s="32">
        <f>ROUND(ROUND(L299,2)*ROUND(G299,3),2)</f>
      </c>
      <c s="36" t="s">
        <v>919</v>
      </c>
      <c>
        <f>(M299*21)/100</f>
      </c>
      <c t="s">
        <v>27</v>
      </c>
    </row>
    <row r="300" spans="1:5" ht="25.5">
      <c r="A300" s="35" t="s">
        <v>55</v>
      </c>
      <c r="E300" s="39" t="s">
        <v>1367</v>
      </c>
    </row>
    <row r="301" spans="1:5" ht="12.75">
      <c r="A301" s="35" t="s">
        <v>56</v>
      </c>
      <c r="E301" s="40" t="s">
        <v>5</v>
      </c>
    </row>
    <row r="302" spans="1:5" ht="12.75">
      <c r="A302" t="s">
        <v>57</v>
      </c>
      <c r="E302" s="39" t="s">
        <v>5</v>
      </c>
    </row>
    <row r="303" spans="1:16" ht="25.5">
      <c r="A303" t="s">
        <v>49</v>
      </c>
      <c s="34" t="s">
        <v>398</v>
      </c>
      <c s="34" t="s">
        <v>1638</v>
      </c>
      <c s="35" t="s">
        <v>5</v>
      </c>
      <c s="6" t="s">
        <v>1639</v>
      </c>
      <c s="36" t="s">
        <v>423</v>
      </c>
      <c s="37">
        <v>70.84</v>
      </c>
      <c s="36">
        <v>0.004647</v>
      </c>
      <c s="36">
        <f>ROUND(G303*H303,6)</f>
      </c>
      <c r="L303" s="38">
        <v>0</v>
      </c>
      <c s="32">
        <f>ROUND(ROUND(L303,2)*ROUND(G303,3),2)</f>
      </c>
      <c s="36" t="s">
        <v>919</v>
      </c>
      <c>
        <f>(M303*21)/100</f>
      </c>
      <c t="s">
        <v>27</v>
      </c>
    </row>
    <row r="304" spans="1:5" ht="25.5">
      <c r="A304" s="35" t="s">
        <v>55</v>
      </c>
      <c r="E304" s="39" t="s">
        <v>1639</v>
      </c>
    </row>
    <row r="305" spans="1:5" ht="12.75">
      <c r="A305" s="35" t="s">
        <v>56</v>
      </c>
      <c r="E305" s="40" t="s">
        <v>5</v>
      </c>
    </row>
    <row r="306" spans="1:5" ht="12.75">
      <c r="A306" t="s">
        <v>57</v>
      </c>
      <c r="E306" s="39" t="s">
        <v>5</v>
      </c>
    </row>
    <row r="307" spans="1:16" ht="12.75">
      <c r="A307" t="s">
        <v>49</v>
      </c>
      <c s="34" t="s">
        <v>401</v>
      </c>
      <c s="34" t="s">
        <v>1385</v>
      </c>
      <c s="35" t="s">
        <v>5</v>
      </c>
      <c s="6" t="s">
        <v>1386</v>
      </c>
      <c s="36" t="s">
        <v>423</v>
      </c>
      <c s="37">
        <v>7.052</v>
      </c>
      <c s="36">
        <v>0.00396</v>
      </c>
      <c s="36">
        <f>ROUND(G307*H307,6)</f>
      </c>
      <c r="L307" s="38">
        <v>0</v>
      </c>
      <c s="32">
        <f>ROUND(ROUND(L307,2)*ROUND(G307,3),2)</f>
      </c>
      <c s="36" t="s">
        <v>919</v>
      </c>
      <c>
        <f>(M307*21)/100</f>
      </c>
      <c t="s">
        <v>27</v>
      </c>
    </row>
    <row r="308" spans="1:5" ht="12.75">
      <c r="A308" s="35" t="s">
        <v>55</v>
      </c>
      <c r="E308" s="39" t="s">
        <v>1386</v>
      </c>
    </row>
    <row r="309" spans="1:5" ht="12.75">
      <c r="A309" s="35" t="s">
        <v>56</v>
      </c>
      <c r="E309" s="40" t="s">
        <v>5</v>
      </c>
    </row>
    <row r="310" spans="1:5" ht="12.75">
      <c r="A310" t="s">
        <v>57</v>
      </c>
      <c r="E310" s="39" t="s">
        <v>5</v>
      </c>
    </row>
    <row r="311" spans="1:16" ht="12.75">
      <c r="A311" t="s">
        <v>49</v>
      </c>
      <c s="34" t="s">
        <v>405</v>
      </c>
      <c s="34" t="s">
        <v>1387</v>
      </c>
      <c s="35" t="s">
        <v>5</v>
      </c>
      <c s="6" t="s">
        <v>1388</v>
      </c>
      <c s="36" t="s">
        <v>932</v>
      </c>
      <c s="37">
        <v>1.481</v>
      </c>
      <c s="36">
        <v>1.042323</v>
      </c>
      <c s="36">
        <f>ROUND(G311*H311,6)</f>
      </c>
      <c r="L311" s="38">
        <v>0</v>
      </c>
      <c s="32">
        <f>ROUND(ROUND(L311,2)*ROUND(G311,3),2)</f>
      </c>
      <c s="36" t="s">
        <v>919</v>
      </c>
      <c>
        <f>(M311*21)/100</f>
      </c>
      <c t="s">
        <v>27</v>
      </c>
    </row>
    <row r="312" spans="1:5" ht="12.75">
      <c r="A312" s="35" t="s">
        <v>55</v>
      </c>
      <c r="E312" s="39" t="s">
        <v>1388</v>
      </c>
    </row>
    <row r="313" spans="1:5" ht="12.75">
      <c r="A313" s="35" t="s">
        <v>56</v>
      </c>
      <c r="E313" s="40" t="s">
        <v>5</v>
      </c>
    </row>
    <row r="314" spans="1:5" ht="12.75">
      <c r="A314" t="s">
        <v>57</v>
      </c>
      <c r="E314" s="39" t="s">
        <v>5</v>
      </c>
    </row>
    <row r="315" spans="1:16" ht="12.75">
      <c r="A315" t="s">
        <v>49</v>
      </c>
      <c s="34" t="s">
        <v>408</v>
      </c>
      <c s="34" t="s">
        <v>1389</v>
      </c>
      <c s="35" t="s">
        <v>5</v>
      </c>
      <c s="6" t="s">
        <v>1390</v>
      </c>
      <c s="36" t="s">
        <v>932</v>
      </c>
      <c s="37">
        <v>0.11</v>
      </c>
      <c s="36">
        <v>0.997348</v>
      </c>
      <c s="36">
        <f>ROUND(G315*H315,6)</f>
      </c>
      <c r="L315" s="38">
        <v>0</v>
      </c>
      <c s="32">
        <f>ROUND(ROUND(L315,2)*ROUND(G315,3),2)</f>
      </c>
      <c s="36" t="s">
        <v>919</v>
      </c>
      <c>
        <f>(M315*21)/100</f>
      </c>
      <c t="s">
        <v>27</v>
      </c>
    </row>
    <row r="316" spans="1:5" ht="12.75">
      <c r="A316" s="35" t="s">
        <v>55</v>
      </c>
      <c r="E316" s="39" t="s">
        <v>1390</v>
      </c>
    </row>
    <row r="317" spans="1:5" ht="12.75">
      <c r="A317" s="35" t="s">
        <v>56</v>
      </c>
      <c r="E317" s="40" t="s">
        <v>5</v>
      </c>
    </row>
    <row r="318" spans="1:5" ht="12.75">
      <c r="A318" t="s">
        <v>57</v>
      </c>
      <c r="E318" s="39" t="s">
        <v>5</v>
      </c>
    </row>
    <row r="319" spans="1:16" ht="12.75">
      <c r="A319" t="s">
        <v>49</v>
      </c>
      <c s="34" t="s">
        <v>1640</v>
      </c>
      <c s="34" t="s">
        <v>1391</v>
      </c>
      <c s="35" t="s">
        <v>5</v>
      </c>
      <c s="6" t="s">
        <v>1392</v>
      </c>
      <c s="36" t="s">
        <v>53</v>
      </c>
      <c s="37">
        <v>1</v>
      </c>
      <c s="36">
        <v>0.217338</v>
      </c>
      <c s="36">
        <f>ROUND(G319*H319,6)</f>
      </c>
      <c r="L319" s="38">
        <v>0</v>
      </c>
      <c s="32">
        <f>ROUND(ROUND(L319,2)*ROUND(G319,3),2)</f>
      </c>
      <c s="36" t="s">
        <v>919</v>
      </c>
      <c>
        <f>(M319*21)/100</f>
      </c>
      <c t="s">
        <v>27</v>
      </c>
    </row>
    <row r="320" spans="1:5" ht="12.75">
      <c r="A320" s="35" t="s">
        <v>55</v>
      </c>
      <c r="E320" s="39" t="s">
        <v>1392</v>
      </c>
    </row>
    <row r="321" spans="1:5" ht="12.75">
      <c r="A321" s="35" t="s">
        <v>56</v>
      </c>
      <c r="E321" s="40" t="s">
        <v>5</v>
      </c>
    </row>
    <row r="322" spans="1:5" ht="12.75">
      <c r="A322" t="s">
        <v>57</v>
      </c>
      <c r="E322" s="39" t="s">
        <v>5</v>
      </c>
    </row>
    <row r="323" spans="1:16" ht="12.75">
      <c r="A323" t="s">
        <v>49</v>
      </c>
      <c s="34" t="s">
        <v>1641</v>
      </c>
      <c s="34" t="s">
        <v>1642</v>
      </c>
      <c s="35" t="s">
        <v>5</v>
      </c>
      <c s="6" t="s">
        <v>1643</v>
      </c>
      <c s="36" t="s">
        <v>53</v>
      </c>
      <c s="37">
        <v>1</v>
      </c>
      <c s="36">
        <v>0</v>
      </c>
      <c s="36">
        <f>ROUND(G323*H323,6)</f>
      </c>
      <c r="L323" s="38">
        <v>0</v>
      </c>
      <c s="32">
        <f>ROUND(ROUND(L323,2)*ROUND(G323,3),2)</f>
      </c>
      <c s="36" t="s">
        <v>919</v>
      </c>
      <c>
        <f>(M323*21)/100</f>
      </c>
      <c t="s">
        <v>27</v>
      </c>
    </row>
    <row r="324" spans="1:5" ht="12.75">
      <c r="A324" s="35" t="s">
        <v>55</v>
      </c>
      <c r="E324" s="39" t="s">
        <v>1643</v>
      </c>
    </row>
    <row r="325" spans="1:5" ht="12.75">
      <c r="A325" s="35" t="s">
        <v>56</v>
      </c>
      <c r="E325" s="40" t="s">
        <v>5</v>
      </c>
    </row>
    <row r="326" spans="1:5" ht="12.75">
      <c r="A326" t="s">
        <v>57</v>
      </c>
      <c r="E326" s="39" t="s">
        <v>5</v>
      </c>
    </row>
    <row r="327" spans="1:16" ht="12.75">
      <c r="A327" t="s">
        <v>49</v>
      </c>
      <c s="34" t="s">
        <v>1644</v>
      </c>
      <c s="34" t="s">
        <v>1645</v>
      </c>
      <c s="35" t="s">
        <v>5</v>
      </c>
      <c s="6" t="s">
        <v>1646</v>
      </c>
      <c s="36" t="s">
        <v>53</v>
      </c>
      <c s="37">
        <v>2</v>
      </c>
      <c s="36">
        <v>0.123032</v>
      </c>
      <c s="36">
        <f>ROUND(G327*H327,6)</f>
      </c>
      <c r="L327" s="38">
        <v>0</v>
      </c>
      <c s="32">
        <f>ROUND(ROUND(L327,2)*ROUND(G327,3),2)</f>
      </c>
      <c s="36" t="s">
        <v>919</v>
      </c>
      <c>
        <f>(M327*21)/100</f>
      </c>
      <c t="s">
        <v>27</v>
      </c>
    </row>
    <row r="328" spans="1:5" ht="12.75">
      <c r="A328" s="35" t="s">
        <v>55</v>
      </c>
      <c r="E328" s="39" t="s">
        <v>1646</v>
      </c>
    </row>
    <row r="329" spans="1:5" ht="12.75">
      <c r="A329" s="35" t="s">
        <v>56</v>
      </c>
      <c r="E329" s="40" t="s">
        <v>5</v>
      </c>
    </row>
    <row r="330" spans="1:5" ht="12.75">
      <c r="A330" t="s">
        <v>57</v>
      </c>
      <c r="E330" s="39" t="s">
        <v>5</v>
      </c>
    </row>
    <row r="331" spans="1:16" ht="12.75">
      <c r="A331" t="s">
        <v>49</v>
      </c>
      <c s="34" t="s">
        <v>1647</v>
      </c>
      <c s="34" t="s">
        <v>1648</v>
      </c>
      <c s="35" t="s">
        <v>5</v>
      </c>
      <c s="6" t="s">
        <v>1649</v>
      </c>
      <c s="36" t="s">
        <v>53</v>
      </c>
      <c s="37">
        <v>2</v>
      </c>
      <c s="36">
        <v>0.0133</v>
      </c>
      <c s="36">
        <f>ROUND(G331*H331,6)</f>
      </c>
      <c r="L331" s="38">
        <v>0</v>
      </c>
      <c s="32">
        <f>ROUND(ROUND(L331,2)*ROUND(G331,3),2)</f>
      </c>
      <c s="36" t="s">
        <v>919</v>
      </c>
      <c>
        <f>(M331*21)/100</f>
      </c>
      <c t="s">
        <v>27</v>
      </c>
    </row>
    <row r="332" spans="1:5" ht="12.75">
      <c r="A332" s="35" t="s">
        <v>55</v>
      </c>
      <c r="E332" s="39" t="s">
        <v>1649</v>
      </c>
    </row>
    <row r="333" spans="1:5" ht="12.75">
      <c r="A333" s="35" t="s">
        <v>56</v>
      </c>
      <c r="E333" s="40" t="s">
        <v>5</v>
      </c>
    </row>
    <row r="334" spans="1:5" ht="12.75">
      <c r="A334" t="s">
        <v>57</v>
      </c>
      <c r="E334" s="39" t="s">
        <v>5</v>
      </c>
    </row>
    <row r="335" spans="1:16" ht="12.75">
      <c r="A335" t="s">
        <v>49</v>
      </c>
      <c s="34" t="s">
        <v>1650</v>
      </c>
      <c s="34" t="s">
        <v>1651</v>
      </c>
      <c s="35" t="s">
        <v>5</v>
      </c>
      <c s="6" t="s">
        <v>1652</v>
      </c>
      <c s="36" t="s">
        <v>53</v>
      </c>
      <c s="37">
        <v>2</v>
      </c>
      <c s="36">
        <v>0.0009</v>
      </c>
      <c s="36">
        <f>ROUND(G335*H335,6)</f>
      </c>
      <c r="L335" s="38">
        <v>0</v>
      </c>
      <c s="32">
        <f>ROUND(ROUND(L335,2)*ROUND(G335,3),2)</f>
      </c>
      <c s="36" t="s">
        <v>919</v>
      </c>
      <c>
        <f>(M335*21)/100</f>
      </c>
      <c t="s">
        <v>27</v>
      </c>
    </row>
    <row r="336" spans="1:5" ht="12.75">
      <c r="A336" s="35" t="s">
        <v>55</v>
      </c>
      <c r="E336" s="39" t="s">
        <v>1652</v>
      </c>
    </row>
    <row r="337" spans="1:5" ht="12.75">
      <c r="A337" s="35" t="s">
        <v>56</v>
      </c>
      <c r="E337" s="40" t="s">
        <v>5</v>
      </c>
    </row>
    <row r="338" spans="1:5" ht="12.75">
      <c r="A338" t="s">
        <v>57</v>
      </c>
      <c r="E338" s="39" t="s">
        <v>5</v>
      </c>
    </row>
    <row r="339" spans="1:16" ht="12.75">
      <c r="A339" t="s">
        <v>49</v>
      </c>
      <c s="34" t="s">
        <v>1653</v>
      </c>
      <c s="34" t="s">
        <v>1654</v>
      </c>
      <c s="35" t="s">
        <v>5</v>
      </c>
      <c s="6" t="s">
        <v>1655</v>
      </c>
      <c s="36" t="s">
        <v>53</v>
      </c>
      <c s="37">
        <v>4</v>
      </c>
      <c s="36">
        <v>0.000309</v>
      </c>
      <c s="36">
        <f>ROUND(G339*H339,6)</f>
      </c>
      <c r="L339" s="38">
        <v>0</v>
      </c>
      <c s="32">
        <f>ROUND(ROUND(L339,2)*ROUND(G339,3),2)</f>
      </c>
      <c s="36" t="s">
        <v>919</v>
      </c>
      <c>
        <f>(M339*21)/100</f>
      </c>
      <c t="s">
        <v>27</v>
      </c>
    </row>
    <row r="340" spans="1:5" ht="12.75">
      <c r="A340" s="35" t="s">
        <v>55</v>
      </c>
      <c r="E340" s="39" t="s">
        <v>1655</v>
      </c>
    </row>
    <row r="341" spans="1:5" ht="12.75">
      <c r="A341" s="35" t="s">
        <v>56</v>
      </c>
      <c r="E341" s="40" t="s">
        <v>5</v>
      </c>
    </row>
    <row r="342" spans="1:5" ht="12.75">
      <c r="A342" t="s">
        <v>57</v>
      </c>
      <c r="E342" s="39" t="s">
        <v>5</v>
      </c>
    </row>
    <row r="343" spans="1:16" ht="12.75">
      <c r="A343" t="s">
        <v>49</v>
      </c>
      <c s="34" t="s">
        <v>1656</v>
      </c>
      <c s="34" t="s">
        <v>1520</v>
      </c>
      <c s="35" t="s">
        <v>5</v>
      </c>
      <c s="6" t="s">
        <v>1521</v>
      </c>
      <c s="36" t="s">
        <v>64</v>
      </c>
      <c s="37">
        <v>110.5</v>
      </c>
      <c s="36">
        <v>0.000192</v>
      </c>
      <c s="36">
        <f>ROUND(G343*H343,6)</f>
      </c>
      <c r="L343" s="38">
        <v>0</v>
      </c>
      <c s="32">
        <f>ROUND(ROUND(L343,2)*ROUND(G343,3),2)</f>
      </c>
      <c s="36" t="s">
        <v>919</v>
      </c>
      <c>
        <f>(M343*21)/100</f>
      </c>
      <c t="s">
        <v>27</v>
      </c>
    </row>
    <row r="344" spans="1:5" ht="12.75">
      <c r="A344" s="35" t="s">
        <v>55</v>
      </c>
      <c r="E344" s="39" t="s">
        <v>1521</v>
      </c>
    </row>
    <row r="345" spans="1:5" ht="12.75">
      <c r="A345" s="35" t="s">
        <v>56</v>
      </c>
      <c r="E345" s="40" t="s">
        <v>5</v>
      </c>
    </row>
    <row r="346" spans="1:5" ht="12.75">
      <c r="A346" t="s">
        <v>57</v>
      </c>
      <c r="E346" s="39" t="s">
        <v>1657</v>
      </c>
    </row>
    <row r="347" spans="1:16" ht="12.75">
      <c r="A347" t="s">
        <v>49</v>
      </c>
      <c s="34" t="s">
        <v>1658</v>
      </c>
      <c s="34" t="s">
        <v>1399</v>
      </c>
      <c s="35" t="s">
        <v>5</v>
      </c>
      <c s="6" t="s">
        <v>1400</v>
      </c>
      <c s="36" t="s">
        <v>64</v>
      </c>
      <c s="37">
        <v>110.5</v>
      </c>
      <c s="36">
        <v>7.4E-05</v>
      </c>
      <c s="36">
        <f>ROUND(G347*H347,6)</f>
      </c>
      <c r="L347" s="38">
        <v>0</v>
      </c>
      <c s="32">
        <f>ROUND(ROUND(L347,2)*ROUND(G347,3),2)</f>
      </c>
      <c s="36" t="s">
        <v>919</v>
      </c>
      <c>
        <f>(M347*21)/100</f>
      </c>
      <c t="s">
        <v>27</v>
      </c>
    </row>
    <row r="348" spans="1:5" ht="12.75">
      <c r="A348" s="35" t="s">
        <v>55</v>
      </c>
      <c r="E348" s="39" t="s">
        <v>1400</v>
      </c>
    </row>
    <row r="349" spans="1:5" ht="12.75">
      <c r="A349" s="35" t="s">
        <v>56</v>
      </c>
      <c r="E349" s="40" t="s">
        <v>5</v>
      </c>
    </row>
    <row r="350" spans="1:5" ht="12.75">
      <c r="A350" t="s">
        <v>57</v>
      </c>
      <c r="E350" s="39" t="s">
        <v>5</v>
      </c>
    </row>
    <row r="351" spans="1:13" ht="12.75">
      <c r="A351" t="s">
        <v>46</v>
      </c>
      <c r="C351" s="31" t="s">
        <v>128</v>
      </c>
      <c r="E351" s="33" t="s">
        <v>974</v>
      </c>
      <c r="J351" s="32">
        <f>0</f>
      </c>
      <c s="32">
        <f>0</f>
      </c>
      <c s="32">
        <f>0+L352+L356+L360+L364</f>
      </c>
      <c s="32">
        <f>0+M352+M356+M360+M364</f>
      </c>
    </row>
    <row r="352" spans="1:16" ht="25.5">
      <c r="A352" t="s">
        <v>49</v>
      </c>
      <c s="34" t="s">
        <v>1659</v>
      </c>
      <c s="34" t="s">
        <v>1094</v>
      </c>
      <c s="35" t="s">
        <v>5</v>
      </c>
      <c s="6" t="s">
        <v>1095</v>
      </c>
      <c s="36" t="s">
        <v>64</v>
      </c>
      <c s="37">
        <v>1.5</v>
      </c>
      <c s="36">
        <v>0.1554</v>
      </c>
      <c s="36">
        <f>ROUND(G352*H352,6)</f>
      </c>
      <c r="L352" s="38">
        <v>0</v>
      </c>
      <c s="32">
        <f>ROUND(ROUND(L352,2)*ROUND(G352,3),2)</f>
      </c>
      <c s="36" t="s">
        <v>919</v>
      </c>
      <c>
        <f>(M352*21)/100</f>
      </c>
      <c t="s">
        <v>27</v>
      </c>
    </row>
    <row r="353" spans="1:5" ht="38.25">
      <c r="A353" s="35" t="s">
        <v>55</v>
      </c>
      <c r="E353" s="39" t="s">
        <v>1096</v>
      </c>
    </row>
    <row r="354" spans="1:5" ht="12.75">
      <c r="A354" s="35" t="s">
        <v>56</v>
      </c>
      <c r="E354" s="40" t="s">
        <v>5</v>
      </c>
    </row>
    <row r="355" spans="1:5" ht="12.75">
      <c r="A355" t="s">
        <v>57</v>
      </c>
      <c r="E355" s="39" t="s">
        <v>1660</v>
      </c>
    </row>
    <row r="356" spans="1:16" ht="12.75">
      <c r="A356" t="s">
        <v>49</v>
      </c>
      <c s="34" t="s">
        <v>1661</v>
      </c>
      <c s="34" t="s">
        <v>1098</v>
      </c>
      <c s="35" t="s">
        <v>5</v>
      </c>
      <c s="6" t="s">
        <v>1099</v>
      </c>
      <c s="36" t="s">
        <v>64</v>
      </c>
      <c s="37">
        <v>0.765</v>
      </c>
      <c s="36">
        <v>0.08</v>
      </c>
      <c s="36">
        <f>ROUND(G356*H356,6)</f>
      </c>
      <c r="L356" s="38">
        <v>0</v>
      </c>
      <c s="32">
        <f>ROUND(ROUND(L356,2)*ROUND(G356,3),2)</f>
      </c>
      <c s="36" t="s">
        <v>919</v>
      </c>
      <c>
        <f>(M356*21)/100</f>
      </c>
      <c t="s">
        <v>27</v>
      </c>
    </row>
    <row r="357" spans="1:5" ht="12.75">
      <c r="A357" s="35" t="s">
        <v>55</v>
      </c>
      <c r="E357" s="39" t="s">
        <v>1099</v>
      </c>
    </row>
    <row r="358" spans="1:5" ht="12.75">
      <c r="A358" s="35" t="s">
        <v>56</v>
      </c>
      <c r="E358" s="40" t="s">
        <v>5</v>
      </c>
    </row>
    <row r="359" spans="1:5" ht="12.75">
      <c r="A359" t="s">
        <v>57</v>
      </c>
      <c r="E359" s="39" t="s">
        <v>5</v>
      </c>
    </row>
    <row r="360" spans="1:16" ht="12.75">
      <c r="A360" t="s">
        <v>49</v>
      </c>
      <c s="34" t="s">
        <v>1662</v>
      </c>
      <c s="34" t="s">
        <v>1105</v>
      </c>
      <c s="35" t="s">
        <v>5</v>
      </c>
      <c s="6" t="s">
        <v>1106</v>
      </c>
      <c s="36" t="s">
        <v>64</v>
      </c>
      <c s="37">
        <v>18</v>
      </c>
      <c s="36">
        <v>2E-06</v>
      </c>
      <c s="36">
        <f>ROUND(G360*H360,6)</f>
      </c>
      <c r="L360" s="38">
        <v>0</v>
      </c>
      <c s="32">
        <f>ROUND(ROUND(L360,2)*ROUND(G360,3),2)</f>
      </c>
      <c s="36" t="s">
        <v>919</v>
      </c>
      <c>
        <f>(M360*21)/100</f>
      </c>
      <c t="s">
        <v>27</v>
      </c>
    </row>
    <row r="361" spans="1:5" ht="12.75">
      <c r="A361" s="35" t="s">
        <v>55</v>
      </c>
      <c r="E361" s="39" t="s">
        <v>1106</v>
      </c>
    </row>
    <row r="362" spans="1:5" ht="12.75">
      <c r="A362" s="35" t="s">
        <v>56</v>
      </c>
      <c r="E362" s="40" t="s">
        <v>5</v>
      </c>
    </row>
    <row r="363" spans="1:5" ht="12.75">
      <c r="A363" t="s">
        <v>57</v>
      </c>
      <c r="E363" s="39" t="s">
        <v>5</v>
      </c>
    </row>
    <row r="364" spans="1:16" ht="25.5">
      <c r="A364" t="s">
        <v>49</v>
      </c>
      <c s="34" t="s">
        <v>1663</v>
      </c>
      <c s="34" t="s">
        <v>1110</v>
      </c>
      <c s="35" t="s">
        <v>5</v>
      </c>
      <c s="6" t="s">
        <v>1108</v>
      </c>
      <c s="36" t="s">
        <v>64</v>
      </c>
      <c s="37">
        <v>0.75</v>
      </c>
      <c s="36">
        <v>0</v>
      </c>
      <c s="36">
        <f>ROUND(G364*H364,6)</f>
      </c>
      <c r="L364" s="38">
        <v>0</v>
      </c>
      <c s="32">
        <f>ROUND(ROUND(L364,2)*ROUND(G364,3),2)</f>
      </c>
      <c s="36" t="s">
        <v>919</v>
      </c>
      <c>
        <f>(M364*21)/100</f>
      </c>
      <c t="s">
        <v>27</v>
      </c>
    </row>
    <row r="365" spans="1:5" ht="51">
      <c r="A365" s="35" t="s">
        <v>55</v>
      </c>
      <c r="E365" s="39" t="s">
        <v>1111</v>
      </c>
    </row>
    <row r="366" spans="1:5" ht="12.75">
      <c r="A366" s="35" t="s">
        <v>56</v>
      </c>
      <c r="E366" s="40" t="s">
        <v>5</v>
      </c>
    </row>
    <row r="367" spans="1:5" ht="12.75">
      <c r="A367" t="s">
        <v>57</v>
      </c>
      <c r="E367" s="39" t="s">
        <v>1660</v>
      </c>
    </row>
    <row r="368" spans="1:13" ht="12.75">
      <c r="A368" t="s">
        <v>46</v>
      </c>
      <c r="C368" s="31" t="s">
        <v>987</v>
      </c>
      <c r="E368" s="33" t="s">
        <v>988</v>
      </c>
      <c r="J368" s="32">
        <f>0</f>
      </c>
      <c s="32">
        <f>0</f>
      </c>
      <c s="32">
        <f>0+L369+L373+L377+L381+L385</f>
      </c>
      <c s="32">
        <f>0+M369+M373+M377+M381+M385</f>
      </c>
    </row>
    <row r="369" spans="1:16" ht="25.5">
      <c r="A369" t="s">
        <v>49</v>
      </c>
      <c s="34" t="s">
        <v>1664</v>
      </c>
      <c s="34" t="s">
        <v>1115</v>
      </c>
      <c s="35" t="s">
        <v>5</v>
      </c>
      <c s="6" t="s">
        <v>1116</v>
      </c>
      <c s="36" t="s">
        <v>932</v>
      </c>
      <c s="37">
        <v>7.444</v>
      </c>
      <c s="36">
        <v>0</v>
      </c>
      <c s="36">
        <f>ROUND(G369*H369,6)</f>
      </c>
      <c r="L369" s="38">
        <v>0</v>
      </c>
      <c s="32">
        <f>ROUND(ROUND(L369,2)*ROUND(G369,3),2)</f>
      </c>
      <c s="36" t="s">
        <v>919</v>
      </c>
      <c>
        <f>(M369*21)/100</f>
      </c>
      <c t="s">
        <v>27</v>
      </c>
    </row>
    <row r="370" spans="1:5" ht="25.5">
      <c r="A370" s="35" t="s">
        <v>55</v>
      </c>
      <c r="E370" s="39" t="s">
        <v>1116</v>
      </c>
    </row>
    <row r="371" spans="1:5" ht="12.75">
      <c r="A371" s="35" t="s">
        <v>56</v>
      </c>
      <c r="E371" s="40" t="s">
        <v>5</v>
      </c>
    </row>
    <row r="372" spans="1:5" ht="12.75">
      <c r="A372" t="s">
        <v>57</v>
      </c>
      <c r="E372" s="39" t="s">
        <v>5</v>
      </c>
    </row>
    <row r="373" spans="1:16" ht="25.5">
      <c r="A373" t="s">
        <v>49</v>
      </c>
      <c s="34" t="s">
        <v>1665</v>
      </c>
      <c s="34" t="s">
        <v>989</v>
      </c>
      <c s="35" t="s">
        <v>990</v>
      </c>
      <c s="6" t="s">
        <v>991</v>
      </c>
      <c s="36" t="s">
        <v>932</v>
      </c>
      <c s="37">
        <v>44.778</v>
      </c>
      <c s="36">
        <v>0</v>
      </c>
      <c s="36">
        <f>ROUND(G373*H373,6)</f>
      </c>
      <c r="L373" s="38">
        <v>0</v>
      </c>
      <c s="32">
        <f>ROUND(ROUND(L373,2)*ROUND(G373,3),2)</f>
      </c>
      <c s="36" t="s">
        <v>99</v>
      </c>
      <c>
        <f>(M373*21)/100</f>
      </c>
      <c t="s">
        <v>27</v>
      </c>
    </row>
    <row r="374" spans="1:5" ht="25.5">
      <c r="A374" s="35" t="s">
        <v>55</v>
      </c>
      <c r="E374" s="39" t="s">
        <v>991</v>
      </c>
    </row>
    <row r="375" spans="1:5" ht="12.75">
      <c r="A375" s="35" t="s">
        <v>56</v>
      </c>
      <c r="E375" s="40" t="s">
        <v>5</v>
      </c>
    </row>
    <row r="376" spans="1:5" ht="153">
      <c r="A376" t="s">
        <v>57</v>
      </c>
      <c r="E376" s="39" t="s">
        <v>992</v>
      </c>
    </row>
    <row r="377" spans="1:16" ht="25.5">
      <c r="A377" t="s">
        <v>49</v>
      </c>
      <c s="34" t="s">
        <v>1666</v>
      </c>
      <c s="34" t="s">
        <v>1117</v>
      </c>
      <c s="35" t="s">
        <v>1118</v>
      </c>
      <c s="6" t="s">
        <v>1119</v>
      </c>
      <c s="36" t="s">
        <v>932</v>
      </c>
      <c s="37">
        <v>0.154</v>
      </c>
      <c s="36">
        <v>0</v>
      </c>
      <c s="36">
        <f>ROUND(G377*H377,6)</f>
      </c>
      <c r="L377" s="38">
        <v>0</v>
      </c>
      <c s="32">
        <f>ROUND(ROUND(L377,2)*ROUND(G377,3),2)</f>
      </c>
      <c s="36" t="s">
        <v>99</v>
      </c>
      <c>
        <f>(M377*21)/100</f>
      </c>
      <c t="s">
        <v>27</v>
      </c>
    </row>
    <row r="378" spans="1:5" ht="25.5">
      <c r="A378" s="35" t="s">
        <v>55</v>
      </c>
      <c r="E378" s="39" t="s">
        <v>1119</v>
      </c>
    </row>
    <row r="379" spans="1:5" ht="12.75">
      <c r="A379" s="35" t="s">
        <v>56</v>
      </c>
      <c r="E379" s="40" t="s">
        <v>5</v>
      </c>
    </row>
    <row r="380" spans="1:5" ht="153">
      <c r="A380" t="s">
        <v>57</v>
      </c>
      <c r="E380" s="39" t="s">
        <v>992</v>
      </c>
    </row>
    <row r="381" spans="1:16" ht="25.5">
      <c r="A381" t="s">
        <v>49</v>
      </c>
      <c s="34" t="s">
        <v>1667</v>
      </c>
      <c s="34" t="s">
        <v>993</v>
      </c>
      <c s="35" t="s">
        <v>994</v>
      </c>
      <c s="6" t="s">
        <v>995</v>
      </c>
      <c s="36" t="s">
        <v>932</v>
      </c>
      <c s="37">
        <v>104.482</v>
      </c>
      <c s="36">
        <v>0</v>
      </c>
      <c s="36">
        <f>ROUND(G381*H381,6)</f>
      </c>
      <c r="L381" s="38">
        <v>0</v>
      </c>
      <c s="32">
        <f>ROUND(ROUND(L381,2)*ROUND(G381,3),2)</f>
      </c>
      <c s="36" t="s">
        <v>99</v>
      </c>
      <c>
        <f>(M381*21)/100</f>
      </c>
      <c t="s">
        <v>27</v>
      </c>
    </row>
    <row r="382" spans="1:5" ht="25.5">
      <c r="A382" s="35" t="s">
        <v>55</v>
      </c>
      <c r="E382" s="39" t="s">
        <v>995</v>
      </c>
    </row>
    <row r="383" spans="1:5" ht="12.75">
      <c r="A383" s="35" t="s">
        <v>56</v>
      </c>
      <c r="E383" s="40" t="s">
        <v>5</v>
      </c>
    </row>
    <row r="384" spans="1:5" ht="153">
      <c r="A384" t="s">
        <v>57</v>
      </c>
      <c r="E384" s="39" t="s">
        <v>992</v>
      </c>
    </row>
    <row r="385" spans="1:16" ht="38.25">
      <c r="A385" t="s">
        <v>49</v>
      </c>
      <c s="34" t="s">
        <v>1668</v>
      </c>
      <c s="34" t="s">
        <v>1120</v>
      </c>
      <c s="35" t="s">
        <v>1121</v>
      </c>
      <c s="6" t="s">
        <v>1122</v>
      </c>
      <c s="36" t="s">
        <v>932</v>
      </c>
      <c s="37">
        <v>2.07</v>
      </c>
      <c s="36">
        <v>0</v>
      </c>
      <c s="36">
        <f>ROUND(G385*H385,6)</f>
      </c>
      <c r="L385" s="38">
        <v>0</v>
      </c>
      <c s="32">
        <f>ROUND(ROUND(L385,2)*ROUND(G385,3),2)</f>
      </c>
      <c s="36" t="s">
        <v>1123</v>
      </c>
      <c>
        <f>(M385*21)/100</f>
      </c>
      <c t="s">
        <v>27</v>
      </c>
    </row>
    <row r="386" spans="1:5" ht="38.25">
      <c r="A386" s="35" t="s">
        <v>55</v>
      </c>
      <c r="E386" s="39" t="s">
        <v>1124</v>
      </c>
    </row>
    <row r="387" spans="1:5" ht="12.75">
      <c r="A387" s="35" t="s">
        <v>56</v>
      </c>
      <c r="E387" s="40" t="s">
        <v>5</v>
      </c>
    </row>
    <row r="388" spans="1:5" ht="153">
      <c r="A388" t="s">
        <v>57</v>
      </c>
      <c r="E388" s="39" t="s">
        <v>992</v>
      </c>
    </row>
    <row r="389" spans="1:13" ht="12.75">
      <c r="A389" t="s">
        <v>46</v>
      </c>
      <c r="C389" s="31" t="s">
        <v>996</v>
      </c>
      <c r="E389" s="33" t="s">
        <v>997</v>
      </c>
      <c r="J389" s="32">
        <f>0</f>
      </c>
      <c s="32">
        <f>0</f>
      </c>
      <c s="32">
        <f>0+L390</f>
      </c>
      <c s="32">
        <f>0+M390</f>
      </c>
    </row>
    <row r="390" spans="1:16" ht="38.25">
      <c r="A390" t="s">
        <v>49</v>
      </c>
      <c s="34" t="s">
        <v>1669</v>
      </c>
      <c s="34" t="s">
        <v>1401</v>
      </c>
      <c s="35" t="s">
        <v>5</v>
      </c>
      <c s="6" t="s">
        <v>1402</v>
      </c>
      <c s="36" t="s">
        <v>932</v>
      </c>
      <c s="37">
        <v>40.179</v>
      </c>
      <c s="36">
        <v>0</v>
      </c>
      <c s="36">
        <f>ROUND(G390*H390,6)</f>
      </c>
      <c r="L390" s="38">
        <v>0</v>
      </c>
      <c s="32">
        <f>ROUND(ROUND(L390,2)*ROUND(G390,3),2)</f>
      </c>
      <c s="36" t="s">
        <v>919</v>
      </c>
      <c>
        <f>(M390*21)/100</f>
      </c>
      <c t="s">
        <v>27</v>
      </c>
    </row>
    <row r="391" spans="1:5" ht="38.25">
      <c r="A391" s="35" t="s">
        <v>55</v>
      </c>
      <c r="E391" s="39" t="s">
        <v>1403</v>
      </c>
    </row>
    <row r="392" spans="1:5" ht="12.75">
      <c r="A392" s="35" t="s">
        <v>56</v>
      </c>
      <c r="E392" s="40" t="s">
        <v>5</v>
      </c>
    </row>
    <row r="393" spans="1:5" ht="12.75">
      <c r="A393" t="s">
        <v>57</v>
      </c>
      <c r="E3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1670</v>
      </c>
      <c s="41">
        <f>Rekapitulace!C36</f>
      </c>
      <c s="20" t="s">
        <v>0</v>
      </c>
      <c t="s">
        <v>23</v>
      </c>
      <c t="s">
        <v>27</v>
      </c>
    </row>
    <row r="4" spans="1:16" ht="32" customHeight="1">
      <c r="A4" s="24" t="s">
        <v>20</v>
      </c>
      <c s="25" t="s">
        <v>28</v>
      </c>
      <c s="27" t="s">
        <v>1670</v>
      </c>
      <c r="E4" s="26" t="s">
        <v>1671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COUNTIFS(L8:L366,"=0",A8:A366,"P")+COUNTIFS(L8:L366,"",A8:A366,"P")+SUM(Q8:Q366)</f>
      </c>
    </row>
    <row r="8" spans="1:13" ht="12.75">
      <c r="A8" t="s">
        <v>44</v>
      </c>
      <c r="C8" s="28" t="s">
        <v>1674</v>
      </c>
      <c r="E8" s="30" t="s">
        <v>1673</v>
      </c>
      <c r="J8" s="29">
        <f>0+J9+J98+J119+J156+J165+J270+J307+J356+J365</f>
      </c>
      <c s="29">
        <f>0+K9+K98+K119+K156+K165+K270+K307+K356+K365</f>
      </c>
      <c s="29">
        <f>0+L9+L98+L119+L156+L165+L270+L307+L356+L365</f>
      </c>
      <c s="29">
        <f>0+M9+M98+M119+M156+M165+M270+M307+M356+M365</f>
      </c>
    </row>
    <row r="9" spans="1:13" ht="12.75">
      <c r="A9" t="s">
        <v>46</v>
      </c>
      <c r="C9" s="31" t="s">
        <v>103</v>
      </c>
      <c r="E9" s="33" t="s">
        <v>916</v>
      </c>
      <c r="J9" s="32">
        <f>0</f>
      </c>
      <c s="32">
        <f>0</f>
      </c>
      <c s="32">
        <f>0+L10+L14+L18+L22+L26+L30+L34+L38+L42+L46+L50+L54+L58+L62+L66+L70+L74+L78+L82+L86+L90+L94</f>
      </c>
      <c s="32">
        <f>0+M10+M14+M18+M22+M26+M30+M34+M38+M42+M46+M50+M54+M58+M62+M66+M70+M74+M78+M82+M86+M90+M94</f>
      </c>
    </row>
    <row r="10" spans="1:16" ht="25.5">
      <c r="A10" t="s">
        <v>49</v>
      </c>
      <c s="34" t="s">
        <v>103</v>
      </c>
      <c s="34" t="s">
        <v>1675</v>
      </c>
      <c s="35" t="s">
        <v>5</v>
      </c>
      <c s="6" t="s">
        <v>1676</v>
      </c>
      <c s="36" t="s">
        <v>236</v>
      </c>
      <c s="37">
        <v>2525.2</v>
      </c>
      <c s="36">
        <v>0</v>
      </c>
      <c s="36">
        <f>ROUND(G10*H10,6)</f>
      </c>
      <c r="L10" s="38">
        <v>0</v>
      </c>
      <c s="32">
        <f>ROUND(ROUND(L10,2)*ROUND(G10,3),2)</f>
      </c>
      <c s="36" t="s">
        <v>919</v>
      </c>
      <c>
        <f>(M10*21)/100</f>
      </c>
      <c t="s">
        <v>27</v>
      </c>
    </row>
    <row r="11" spans="1:5" ht="25.5">
      <c r="A11" s="35" t="s">
        <v>55</v>
      </c>
      <c r="E11" s="39" t="s">
        <v>1676</v>
      </c>
    </row>
    <row r="12" spans="1:5" ht="12.75">
      <c r="A12" s="35" t="s">
        <v>56</v>
      </c>
      <c r="E12" s="40" t="s">
        <v>5</v>
      </c>
    </row>
    <row r="13" spans="1:5" ht="12.75">
      <c r="A13" t="s">
        <v>57</v>
      </c>
      <c r="E13" s="39" t="s">
        <v>5</v>
      </c>
    </row>
    <row r="14" spans="1:16" ht="25.5">
      <c r="A14" t="s">
        <v>49</v>
      </c>
      <c s="34" t="s">
        <v>27</v>
      </c>
      <c s="34" t="s">
        <v>1677</v>
      </c>
      <c s="35" t="s">
        <v>5</v>
      </c>
      <c s="6" t="s">
        <v>1678</v>
      </c>
      <c s="36" t="s">
        <v>236</v>
      </c>
      <c s="37">
        <v>1.82</v>
      </c>
      <c s="36">
        <v>0</v>
      </c>
      <c s="36">
        <f>ROUND(G14*H14,6)</f>
      </c>
      <c r="L14" s="38">
        <v>0</v>
      </c>
      <c s="32">
        <f>ROUND(ROUND(L14,2)*ROUND(G14,3),2)</f>
      </c>
      <c s="36" t="s">
        <v>919</v>
      </c>
      <c>
        <f>(M14*21)/100</f>
      </c>
      <c t="s">
        <v>27</v>
      </c>
    </row>
    <row r="15" spans="1:5" ht="25.5">
      <c r="A15" s="35" t="s">
        <v>55</v>
      </c>
      <c r="E15" s="39" t="s">
        <v>1678</v>
      </c>
    </row>
    <row r="16" spans="1:5" ht="12.75">
      <c r="A16" s="35" t="s">
        <v>56</v>
      </c>
      <c r="E16" s="40" t="s">
        <v>5</v>
      </c>
    </row>
    <row r="17" spans="1:5" ht="12.75">
      <c r="A17" t="s">
        <v>57</v>
      </c>
      <c r="E17" s="39" t="s">
        <v>5</v>
      </c>
    </row>
    <row r="18" spans="1:16" ht="25.5">
      <c r="A18" t="s">
        <v>49</v>
      </c>
      <c s="34" t="s">
        <v>26</v>
      </c>
      <c s="34" t="s">
        <v>1679</v>
      </c>
      <c s="35" t="s">
        <v>5</v>
      </c>
      <c s="6" t="s">
        <v>1680</v>
      </c>
      <c s="36" t="s">
        <v>236</v>
      </c>
      <c s="37">
        <v>130.875</v>
      </c>
      <c s="36">
        <v>0</v>
      </c>
      <c s="36">
        <f>ROUND(G18*H18,6)</f>
      </c>
      <c r="L18" s="38">
        <v>0</v>
      </c>
      <c s="32">
        <f>ROUND(ROUND(L18,2)*ROUND(G18,3),2)</f>
      </c>
      <c s="36" t="s">
        <v>919</v>
      </c>
      <c>
        <f>(M18*21)/100</f>
      </c>
      <c t="s">
        <v>27</v>
      </c>
    </row>
    <row r="19" spans="1:5" ht="25.5">
      <c r="A19" s="35" t="s">
        <v>55</v>
      </c>
      <c r="E19" s="39" t="s">
        <v>1680</v>
      </c>
    </row>
    <row r="20" spans="1:5" ht="12.75">
      <c r="A20" s="35" t="s">
        <v>56</v>
      </c>
      <c r="E20" s="40" t="s">
        <v>5</v>
      </c>
    </row>
    <row r="21" spans="1:5" ht="12.75">
      <c r="A21" t="s">
        <v>57</v>
      </c>
      <c r="E21" s="39" t="s">
        <v>5</v>
      </c>
    </row>
    <row r="22" spans="1:16" ht="25.5">
      <c r="A22" t="s">
        <v>49</v>
      </c>
      <c s="34" t="s">
        <v>112</v>
      </c>
      <c s="34" t="s">
        <v>1034</v>
      </c>
      <c s="35" t="s">
        <v>5</v>
      </c>
      <c s="6" t="s">
        <v>1035</v>
      </c>
      <c s="36" t="s">
        <v>236</v>
      </c>
      <c s="37">
        <v>40.9</v>
      </c>
      <c s="36">
        <v>0</v>
      </c>
      <c s="36">
        <f>ROUND(G22*H22,6)</f>
      </c>
      <c r="L22" s="38">
        <v>0</v>
      </c>
      <c s="32">
        <f>ROUND(ROUND(L22,2)*ROUND(G22,3),2)</f>
      </c>
      <c s="36" t="s">
        <v>919</v>
      </c>
      <c>
        <f>(M22*21)/100</f>
      </c>
      <c t="s">
        <v>27</v>
      </c>
    </row>
    <row r="23" spans="1:5" ht="25.5">
      <c r="A23" s="35" t="s">
        <v>55</v>
      </c>
      <c r="E23" s="39" t="s">
        <v>1035</v>
      </c>
    </row>
    <row r="24" spans="1:5" ht="12.75">
      <c r="A24" s="35" t="s">
        <v>56</v>
      </c>
      <c r="E24" s="40" t="s">
        <v>5</v>
      </c>
    </row>
    <row r="25" spans="1:5" ht="12.75">
      <c r="A25" t="s">
        <v>57</v>
      </c>
      <c r="E25" s="39" t="s">
        <v>5</v>
      </c>
    </row>
    <row r="26" spans="1:16" ht="38.25">
      <c r="A26" t="s">
        <v>49</v>
      </c>
      <c s="34" t="s">
        <v>115</v>
      </c>
      <c s="34" t="s">
        <v>1149</v>
      </c>
      <c s="35" t="s">
        <v>5</v>
      </c>
      <c s="6" t="s">
        <v>1150</v>
      </c>
      <c s="36" t="s">
        <v>236</v>
      </c>
      <c s="37">
        <v>260.7</v>
      </c>
      <c s="36">
        <v>0</v>
      </c>
      <c s="36">
        <f>ROUND(G26*H26,6)</f>
      </c>
      <c r="L26" s="38">
        <v>0</v>
      </c>
      <c s="32">
        <f>ROUND(ROUND(L26,2)*ROUND(G26,3),2)</f>
      </c>
      <c s="36" t="s">
        <v>919</v>
      </c>
      <c>
        <f>(M26*21)/100</f>
      </c>
      <c t="s">
        <v>27</v>
      </c>
    </row>
    <row r="27" spans="1:5" ht="38.25">
      <c r="A27" s="35" t="s">
        <v>55</v>
      </c>
      <c r="E27" s="39" t="s">
        <v>1151</v>
      </c>
    </row>
    <row r="28" spans="1:5" ht="12.75">
      <c r="A28" s="35" t="s">
        <v>56</v>
      </c>
      <c r="E28" s="40" t="s">
        <v>5</v>
      </c>
    </row>
    <row r="29" spans="1:5" ht="12.75">
      <c r="A29" t="s">
        <v>57</v>
      </c>
      <c r="E29" s="39" t="s">
        <v>5</v>
      </c>
    </row>
    <row r="30" spans="1:16" ht="25.5">
      <c r="A30" t="s">
        <v>49</v>
      </c>
      <c s="34" t="s">
        <v>118</v>
      </c>
      <c s="34" t="s">
        <v>925</v>
      </c>
      <c s="35" t="s">
        <v>5</v>
      </c>
      <c s="6" t="s">
        <v>926</v>
      </c>
      <c s="36" t="s">
        <v>236</v>
      </c>
      <c s="37">
        <v>2877.695</v>
      </c>
      <c s="36">
        <v>0</v>
      </c>
      <c s="36">
        <f>ROUND(G30*H30,6)</f>
      </c>
      <c r="L30" s="38">
        <v>0</v>
      </c>
      <c s="32">
        <f>ROUND(ROUND(L30,2)*ROUND(G30,3),2)</f>
      </c>
      <c s="36" t="s">
        <v>919</v>
      </c>
      <c>
        <f>(M30*21)/100</f>
      </c>
      <c t="s">
        <v>27</v>
      </c>
    </row>
    <row r="31" spans="1:5" ht="25.5">
      <c r="A31" s="35" t="s">
        <v>55</v>
      </c>
      <c r="E31" s="39" t="s">
        <v>926</v>
      </c>
    </row>
    <row r="32" spans="1:5" ht="12.75">
      <c r="A32" s="35" t="s">
        <v>56</v>
      </c>
      <c r="E32" s="40" t="s">
        <v>5</v>
      </c>
    </row>
    <row r="33" spans="1:5" ht="12.75">
      <c r="A33" t="s">
        <v>57</v>
      </c>
      <c r="E33" s="39" t="s">
        <v>5</v>
      </c>
    </row>
    <row r="34" spans="1:16" ht="25.5">
      <c r="A34" t="s">
        <v>49</v>
      </c>
      <c s="34" t="s">
        <v>121</v>
      </c>
      <c s="34" t="s">
        <v>1163</v>
      </c>
      <c s="35" t="s">
        <v>5</v>
      </c>
      <c s="6" t="s">
        <v>1164</v>
      </c>
      <c s="36" t="s">
        <v>236</v>
      </c>
      <c s="37">
        <v>40.9</v>
      </c>
      <c s="36">
        <v>0</v>
      </c>
      <c s="36">
        <f>ROUND(G34*H34,6)</f>
      </c>
      <c r="L34" s="38">
        <v>0</v>
      </c>
      <c s="32">
        <f>ROUND(ROUND(L34,2)*ROUND(G34,3),2)</f>
      </c>
      <c s="36" t="s">
        <v>919</v>
      </c>
      <c>
        <f>(M34*21)/100</f>
      </c>
      <c t="s">
        <v>27</v>
      </c>
    </row>
    <row r="35" spans="1:5" ht="25.5">
      <c r="A35" s="35" t="s">
        <v>55</v>
      </c>
      <c r="E35" s="39" t="s">
        <v>1164</v>
      </c>
    </row>
    <row r="36" spans="1:5" ht="12.75">
      <c r="A36" s="35" t="s">
        <v>56</v>
      </c>
      <c r="E36" s="40" t="s">
        <v>5</v>
      </c>
    </row>
    <row r="37" spans="1:5" ht="12.75">
      <c r="A37" t="s">
        <v>57</v>
      </c>
      <c r="E37" s="39" t="s">
        <v>5</v>
      </c>
    </row>
    <row r="38" spans="1:16" ht="25.5">
      <c r="A38" t="s">
        <v>49</v>
      </c>
      <c s="34" t="s">
        <v>125</v>
      </c>
      <c s="34" t="s">
        <v>1036</v>
      </c>
      <c s="35" t="s">
        <v>5</v>
      </c>
      <c s="6" t="s">
        <v>1037</v>
      </c>
      <c s="36" t="s">
        <v>236</v>
      </c>
      <c s="37">
        <v>65.361</v>
      </c>
      <c s="36">
        <v>0</v>
      </c>
      <c s="36">
        <f>ROUND(G38*H38,6)</f>
      </c>
      <c r="L38" s="38">
        <v>0</v>
      </c>
      <c s="32">
        <f>ROUND(ROUND(L38,2)*ROUND(G38,3),2)</f>
      </c>
      <c s="36" t="s">
        <v>919</v>
      </c>
      <c>
        <f>(M38*21)/100</f>
      </c>
      <c t="s">
        <v>27</v>
      </c>
    </row>
    <row r="39" spans="1:5" ht="25.5">
      <c r="A39" s="35" t="s">
        <v>55</v>
      </c>
      <c r="E39" s="39" t="s">
        <v>1037</v>
      </c>
    </row>
    <row r="40" spans="1:5" ht="12.75">
      <c r="A40" s="35" t="s">
        <v>56</v>
      </c>
      <c r="E40" s="40" t="s">
        <v>5</v>
      </c>
    </row>
    <row r="41" spans="1:5" ht="12.75">
      <c r="A41" t="s">
        <v>57</v>
      </c>
      <c r="E41" s="39" t="s">
        <v>5</v>
      </c>
    </row>
    <row r="42" spans="1:16" ht="12.75">
      <c r="A42" t="s">
        <v>49</v>
      </c>
      <c s="34" t="s">
        <v>128</v>
      </c>
      <c s="34" t="s">
        <v>930</v>
      </c>
      <c s="35" t="s">
        <v>5</v>
      </c>
      <c s="6" t="s">
        <v>931</v>
      </c>
      <c s="36" t="s">
        <v>932</v>
      </c>
      <c s="37">
        <v>124.186</v>
      </c>
      <c s="36">
        <v>1</v>
      </c>
      <c s="36">
        <f>ROUND(G42*H42,6)</f>
      </c>
      <c r="L42" s="38">
        <v>0</v>
      </c>
      <c s="32">
        <f>ROUND(ROUND(L42,2)*ROUND(G42,3),2)</f>
      </c>
      <c s="36" t="s">
        <v>919</v>
      </c>
      <c>
        <f>(M42*21)/100</f>
      </c>
      <c t="s">
        <v>27</v>
      </c>
    </row>
    <row r="43" spans="1:5" ht="12.75">
      <c r="A43" s="35" t="s">
        <v>55</v>
      </c>
      <c r="E43" s="39" t="s">
        <v>931</v>
      </c>
    </row>
    <row r="44" spans="1:5" ht="12.75">
      <c r="A44" s="35" t="s">
        <v>56</v>
      </c>
      <c r="E44" s="40" t="s">
        <v>5</v>
      </c>
    </row>
    <row r="45" spans="1:5" ht="12.75">
      <c r="A45" t="s">
        <v>57</v>
      </c>
      <c r="E45" s="39" t="s">
        <v>5</v>
      </c>
    </row>
    <row r="46" spans="1:16" ht="25.5">
      <c r="A46" t="s">
        <v>49</v>
      </c>
      <c s="34" t="s">
        <v>132</v>
      </c>
      <c s="34" t="s">
        <v>1681</v>
      </c>
      <c s="35" t="s">
        <v>5</v>
      </c>
      <c s="6" t="s">
        <v>1682</v>
      </c>
      <c s="36" t="s">
        <v>423</v>
      </c>
      <c s="37">
        <v>1738</v>
      </c>
      <c s="36">
        <v>0</v>
      </c>
      <c s="36">
        <f>ROUND(G46*H46,6)</f>
      </c>
      <c r="L46" s="38">
        <v>0</v>
      </c>
      <c s="32">
        <f>ROUND(ROUND(L46,2)*ROUND(G46,3),2)</f>
      </c>
      <c s="36" t="s">
        <v>919</v>
      </c>
      <c>
        <f>(M46*21)/100</f>
      </c>
      <c t="s">
        <v>27</v>
      </c>
    </row>
    <row r="47" spans="1:5" ht="25.5">
      <c r="A47" s="35" t="s">
        <v>55</v>
      </c>
      <c r="E47" s="39" t="s">
        <v>1682</v>
      </c>
    </row>
    <row r="48" spans="1:5" ht="12.75">
      <c r="A48" s="35" t="s">
        <v>56</v>
      </c>
      <c r="E48" s="40" t="s">
        <v>5</v>
      </c>
    </row>
    <row r="49" spans="1:5" ht="12.75">
      <c r="A49" t="s">
        <v>57</v>
      </c>
      <c r="E49" s="39" t="s">
        <v>5</v>
      </c>
    </row>
    <row r="50" spans="1:16" ht="12.75">
      <c r="A50" t="s">
        <v>49</v>
      </c>
      <c s="34" t="s">
        <v>136</v>
      </c>
      <c s="34" t="s">
        <v>1174</v>
      </c>
      <c s="35" t="s">
        <v>5</v>
      </c>
      <c s="6" t="s">
        <v>1175</v>
      </c>
      <c s="36" t="s">
        <v>932</v>
      </c>
      <c s="37">
        <v>469.26</v>
      </c>
      <c s="36">
        <v>1</v>
      </c>
      <c s="36">
        <f>ROUND(G50*H50,6)</f>
      </c>
      <c r="L50" s="38">
        <v>0</v>
      </c>
      <c s="32">
        <f>ROUND(ROUND(L50,2)*ROUND(G50,3),2)</f>
      </c>
      <c s="36" t="s">
        <v>919</v>
      </c>
      <c>
        <f>(M50*21)/100</f>
      </c>
      <c t="s">
        <v>27</v>
      </c>
    </row>
    <row r="51" spans="1:5" ht="12.75">
      <c r="A51" s="35" t="s">
        <v>55</v>
      </c>
      <c r="E51" s="39" t="s">
        <v>1175</v>
      </c>
    </row>
    <row r="52" spans="1:5" ht="12.75">
      <c r="A52" s="35" t="s">
        <v>56</v>
      </c>
      <c r="E52" s="40" t="s">
        <v>5</v>
      </c>
    </row>
    <row r="53" spans="1:5" ht="12.75">
      <c r="A53" t="s">
        <v>57</v>
      </c>
      <c r="E53" s="39" t="s">
        <v>5</v>
      </c>
    </row>
    <row r="54" spans="1:16" ht="25.5">
      <c r="A54" t="s">
        <v>49</v>
      </c>
      <c s="34" t="s">
        <v>140</v>
      </c>
      <c s="34" t="s">
        <v>1683</v>
      </c>
      <c s="35" t="s">
        <v>5</v>
      </c>
      <c s="6" t="s">
        <v>1684</v>
      </c>
      <c s="36" t="s">
        <v>423</v>
      </c>
      <c s="37">
        <v>1738</v>
      </c>
      <c s="36">
        <v>0</v>
      </c>
      <c s="36">
        <f>ROUND(G54*H54,6)</f>
      </c>
      <c r="L54" s="38">
        <v>0</v>
      </c>
      <c s="32">
        <f>ROUND(ROUND(L54,2)*ROUND(G54,3),2)</f>
      </c>
      <c s="36" t="s">
        <v>919</v>
      </c>
      <c>
        <f>(M54*21)/100</f>
      </c>
      <c t="s">
        <v>27</v>
      </c>
    </row>
    <row r="55" spans="1:5" ht="25.5">
      <c r="A55" s="35" t="s">
        <v>55</v>
      </c>
      <c r="E55" s="39" t="s">
        <v>1684</v>
      </c>
    </row>
    <row r="56" spans="1:5" ht="12.75">
      <c r="A56" s="35" t="s">
        <v>56</v>
      </c>
      <c r="E56" s="40" t="s">
        <v>5</v>
      </c>
    </row>
    <row r="57" spans="1:5" ht="12.75">
      <c r="A57" t="s">
        <v>57</v>
      </c>
      <c r="E57" s="39" t="s">
        <v>5</v>
      </c>
    </row>
    <row r="58" spans="1:16" ht="12.75">
      <c r="A58" t="s">
        <v>49</v>
      </c>
      <c s="34" t="s">
        <v>144</v>
      </c>
      <c s="34" t="s">
        <v>1169</v>
      </c>
      <c s="35" t="s">
        <v>5</v>
      </c>
      <c s="6" t="s">
        <v>1170</v>
      </c>
      <c s="36" t="s">
        <v>1171</v>
      </c>
      <c s="37">
        <v>34.76</v>
      </c>
      <c s="36">
        <v>0.001</v>
      </c>
      <c s="36">
        <f>ROUND(G58*H58,6)</f>
      </c>
      <c r="L58" s="38">
        <v>0</v>
      </c>
      <c s="32">
        <f>ROUND(ROUND(L58,2)*ROUND(G58,3),2)</f>
      </c>
      <c s="36" t="s">
        <v>919</v>
      </c>
      <c>
        <f>(M58*21)/100</f>
      </c>
      <c t="s">
        <v>27</v>
      </c>
    </row>
    <row r="59" spans="1:5" ht="12.75">
      <c r="A59" s="35" t="s">
        <v>55</v>
      </c>
      <c r="E59" s="39" t="s">
        <v>1170</v>
      </c>
    </row>
    <row r="60" spans="1:5" ht="12.75">
      <c r="A60" s="35" t="s">
        <v>56</v>
      </c>
      <c r="E60" s="40" t="s">
        <v>5</v>
      </c>
    </row>
    <row r="61" spans="1:5" ht="12.75">
      <c r="A61" t="s">
        <v>57</v>
      </c>
      <c r="E61" s="39" t="s">
        <v>5</v>
      </c>
    </row>
    <row r="62" spans="1:16" ht="25.5">
      <c r="A62" t="s">
        <v>49</v>
      </c>
      <c s="34" t="s">
        <v>148</v>
      </c>
      <c s="34" t="s">
        <v>1685</v>
      </c>
      <c s="35" t="s">
        <v>5</v>
      </c>
      <c s="6" t="s">
        <v>1686</v>
      </c>
      <c s="36" t="s">
        <v>423</v>
      </c>
      <c s="37">
        <v>1738</v>
      </c>
      <c s="36">
        <v>0</v>
      </c>
      <c s="36">
        <f>ROUND(G62*H62,6)</f>
      </c>
      <c r="L62" s="38">
        <v>0</v>
      </c>
      <c s="32">
        <f>ROUND(ROUND(L62,2)*ROUND(G62,3),2)</f>
      </c>
      <c s="36" t="s">
        <v>919</v>
      </c>
      <c>
        <f>(M62*21)/100</f>
      </c>
      <c t="s">
        <v>27</v>
      </c>
    </row>
    <row r="63" spans="1:5" ht="25.5">
      <c r="A63" s="35" t="s">
        <v>55</v>
      </c>
      <c r="E63" s="39" t="s">
        <v>1686</v>
      </c>
    </row>
    <row r="64" spans="1:5" ht="12.75">
      <c r="A64" s="35" t="s">
        <v>56</v>
      </c>
      <c r="E64" s="40" t="s">
        <v>5</v>
      </c>
    </row>
    <row r="65" spans="1:5" ht="12.75">
      <c r="A65" t="s">
        <v>57</v>
      </c>
      <c r="E65" s="39" t="s">
        <v>5</v>
      </c>
    </row>
    <row r="66" spans="1:16" ht="25.5">
      <c r="A66" t="s">
        <v>49</v>
      </c>
      <c s="34" t="s">
        <v>152</v>
      </c>
      <c s="34" t="s">
        <v>933</v>
      </c>
      <c s="35" t="s">
        <v>5</v>
      </c>
      <c s="6" t="s">
        <v>934</v>
      </c>
      <c s="36" t="s">
        <v>423</v>
      </c>
      <c s="37">
        <v>2843.81</v>
      </c>
      <c s="36">
        <v>0</v>
      </c>
      <c s="36">
        <f>ROUND(G66*H66,6)</f>
      </c>
      <c r="L66" s="38">
        <v>0</v>
      </c>
      <c s="32">
        <f>ROUND(ROUND(L66,2)*ROUND(G66,3),2)</f>
      </c>
      <c s="36" t="s">
        <v>919</v>
      </c>
      <c>
        <f>(M66*21)/100</f>
      </c>
      <c t="s">
        <v>27</v>
      </c>
    </row>
    <row r="67" spans="1:5" ht="25.5">
      <c r="A67" s="35" t="s">
        <v>55</v>
      </c>
      <c r="E67" s="39" t="s">
        <v>934</v>
      </c>
    </row>
    <row r="68" spans="1:5" ht="12.75">
      <c r="A68" s="35" t="s">
        <v>56</v>
      </c>
      <c r="E68" s="40" t="s">
        <v>5</v>
      </c>
    </row>
    <row r="69" spans="1:5" ht="12.75">
      <c r="A69" t="s">
        <v>57</v>
      </c>
      <c r="E69" s="39" t="s">
        <v>1687</v>
      </c>
    </row>
    <row r="70" spans="1:16" ht="12.75">
      <c r="A70" t="s">
        <v>49</v>
      </c>
      <c s="34" t="s">
        <v>156</v>
      </c>
      <c s="34" t="s">
        <v>1688</v>
      </c>
      <c s="35" t="s">
        <v>5</v>
      </c>
      <c s="6" t="s">
        <v>1689</v>
      </c>
      <c s="36" t="s">
        <v>423</v>
      </c>
      <c s="37">
        <v>1738</v>
      </c>
      <c s="36">
        <v>0</v>
      </c>
      <c s="36">
        <f>ROUND(G70*H70,6)</f>
      </c>
      <c r="L70" s="38">
        <v>0</v>
      </c>
      <c s="32">
        <f>ROUND(ROUND(L70,2)*ROUND(G70,3),2)</f>
      </c>
      <c s="36" t="s">
        <v>919</v>
      </c>
      <c>
        <f>(M70*21)/100</f>
      </c>
      <c t="s">
        <v>27</v>
      </c>
    </row>
    <row r="71" spans="1:5" ht="12.75">
      <c r="A71" s="35" t="s">
        <v>55</v>
      </c>
      <c r="E71" s="39" t="s">
        <v>1689</v>
      </c>
    </row>
    <row r="72" spans="1:5" ht="12.75">
      <c r="A72" s="35" t="s">
        <v>56</v>
      </c>
      <c r="E72" s="40" t="s">
        <v>5</v>
      </c>
    </row>
    <row r="73" spans="1:5" ht="12.75">
      <c r="A73" t="s">
        <v>57</v>
      </c>
      <c r="E73" s="39" t="s">
        <v>5</v>
      </c>
    </row>
    <row r="74" spans="1:16" ht="25.5">
      <c r="A74" t="s">
        <v>49</v>
      </c>
      <c s="34" t="s">
        <v>160</v>
      </c>
      <c s="34" t="s">
        <v>1690</v>
      </c>
      <c s="35" t="s">
        <v>5</v>
      </c>
      <c s="6" t="s">
        <v>1691</v>
      </c>
      <c s="36" t="s">
        <v>423</v>
      </c>
      <c s="37">
        <v>1738</v>
      </c>
      <c s="36">
        <v>3E-06</v>
      </c>
      <c s="36">
        <f>ROUND(G74*H74,6)</f>
      </c>
      <c r="L74" s="38">
        <v>0</v>
      </c>
      <c s="32">
        <f>ROUND(ROUND(L74,2)*ROUND(G74,3),2)</f>
      </c>
      <c s="36" t="s">
        <v>919</v>
      </c>
      <c>
        <f>(M74*21)/100</f>
      </c>
      <c t="s">
        <v>27</v>
      </c>
    </row>
    <row r="75" spans="1:5" ht="38.25">
      <c r="A75" s="35" t="s">
        <v>55</v>
      </c>
      <c r="E75" s="39" t="s">
        <v>1692</v>
      </c>
    </row>
    <row r="76" spans="1:5" ht="12.75">
      <c r="A76" s="35" t="s">
        <v>56</v>
      </c>
      <c r="E76" s="40" t="s">
        <v>5</v>
      </c>
    </row>
    <row r="77" spans="1:5" ht="12.75">
      <c r="A77" t="s">
        <v>57</v>
      </c>
      <c r="E77" s="39" t="s">
        <v>5</v>
      </c>
    </row>
    <row r="78" spans="1:16" ht="25.5">
      <c r="A78" t="s">
        <v>49</v>
      </c>
      <c s="34" t="s">
        <v>164</v>
      </c>
      <c s="34" t="s">
        <v>1693</v>
      </c>
      <c s="35" t="s">
        <v>5</v>
      </c>
      <c s="6" t="s">
        <v>1694</v>
      </c>
      <c s="36" t="s">
        <v>423</v>
      </c>
      <c s="37">
        <v>1738</v>
      </c>
      <c s="36">
        <v>3E-06</v>
      </c>
      <c s="36">
        <f>ROUND(G78*H78,6)</f>
      </c>
      <c r="L78" s="38">
        <v>0</v>
      </c>
      <c s="32">
        <f>ROUND(ROUND(L78,2)*ROUND(G78,3),2)</f>
      </c>
      <c s="36" t="s">
        <v>919</v>
      </c>
      <c>
        <f>(M78*21)/100</f>
      </c>
      <c t="s">
        <v>27</v>
      </c>
    </row>
    <row r="79" spans="1:5" ht="25.5">
      <c r="A79" s="35" t="s">
        <v>55</v>
      </c>
      <c r="E79" s="39" t="s">
        <v>1694</v>
      </c>
    </row>
    <row r="80" spans="1:5" ht="12.75">
      <c r="A80" s="35" t="s">
        <v>56</v>
      </c>
      <c r="E80" s="40" t="s">
        <v>5</v>
      </c>
    </row>
    <row r="81" spans="1:5" ht="12.75">
      <c r="A81" t="s">
        <v>57</v>
      </c>
      <c r="E81" s="39" t="s">
        <v>5</v>
      </c>
    </row>
    <row r="82" spans="1:16" ht="12.75">
      <c r="A82" t="s">
        <v>49</v>
      </c>
      <c s="34" t="s">
        <v>168</v>
      </c>
      <c s="34" t="s">
        <v>1695</v>
      </c>
      <c s="35" t="s">
        <v>5</v>
      </c>
      <c s="6" t="s">
        <v>1696</v>
      </c>
      <c s="36" t="s">
        <v>932</v>
      </c>
      <c s="37">
        <v>0.03</v>
      </c>
      <c s="36">
        <v>0</v>
      </c>
      <c s="36">
        <f>ROUND(G82*H82,6)</f>
      </c>
      <c r="L82" s="38">
        <v>0</v>
      </c>
      <c s="32">
        <f>ROUND(ROUND(L82,2)*ROUND(G82,3),2)</f>
      </c>
      <c s="36" t="s">
        <v>919</v>
      </c>
      <c>
        <f>(M82*21)/100</f>
      </c>
      <c t="s">
        <v>27</v>
      </c>
    </row>
    <row r="83" spans="1:5" ht="12.75">
      <c r="A83" s="35" t="s">
        <v>55</v>
      </c>
      <c r="E83" s="39" t="s">
        <v>1696</v>
      </c>
    </row>
    <row r="84" spans="1:5" ht="12.75">
      <c r="A84" s="35" t="s">
        <v>56</v>
      </c>
      <c r="E84" s="40" t="s">
        <v>5</v>
      </c>
    </row>
    <row r="85" spans="1:5" ht="12.75">
      <c r="A85" t="s">
        <v>57</v>
      </c>
      <c r="E85" s="39" t="s">
        <v>5</v>
      </c>
    </row>
    <row r="86" spans="1:16" ht="12.75">
      <c r="A86" t="s">
        <v>49</v>
      </c>
      <c s="34" t="s">
        <v>172</v>
      </c>
      <c s="34" t="s">
        <v>1183</v>
      </c>
      <c s="35" t="s">
        <v>5</v>
      </c>
      <c s="6" t="s">
        <v>1184</v>
      </c>
      <c s="36" t="s">
        <v>1171</v>
      </c>
      <c s="37">
        <v>30</v>
      </c>
      <c s="36">
        <v>0.001</v>
      </c>
      <c s="36">
        <f>ROUND(G86*H86,6)</f>
      </c>
      <c r="L86" s="38">
        <v>0</v>
      </c>
      <c s="32">
        <f>ROUND(ROUND(L86,2)*ROUND(G86,3),2)</f>
      </c>
      <c s="36" t="s">
        <v>919</v>
      </c>
      <c>
        <f>(M86*21)/100</f>
      </c>
      <c t="s">
        <v>27</v>
      </c>
    </row>
    <row r="87" spans="1:5" ht="12.75">
      <c r="A87" s="35" t="s">
        <v>55</v>
      </c>
      <c r="E87" s="39" t="s">
        <v>1184</v>
      </c>
    </row>
    <row r="88" spans="1:5" ht="12.75">
      <c r="A88" s="35" t="s">
        <v>56</v>
      </c>
      <c r="E88" s="40" t="s">
        <v>5</v>
      </c>
    </row>
    <row r="89" spans="1:5" ht="12.75">
      <c r="A89" t="s">
        <v>57</v>
      </c>
      <c r="E89" s="39" t="s">
        <v>5</v>
      </c>
    </row>
    <row r="90" spans="1:16" ht="12.75">
      <c r="A90" t="s">
        <v>49</v>
      </c>
      <c s="34" t="s">
        <v>176</v>
      </c>
      <c s="34" t="s">
        <v>1697</v>
      </c>
      <c s="35" t="s">
        <v>5</v>
      </c>
      <c s="6" t="s">
        <v>1698</v>
      </c>
      <c s="36" t="s">
        <v>423</v>
      </c>
      <c s="37">
        <v>1738</v>
      </c>
      <c s="36">
        <v>0</v>
      </c>
      <c s="36">
        <f>ROUND(G90*H90,6)</f>
      </c>
      <c r="L90" s="38">
        <v>0</v>
      </c>
      <c s="32">
        <f>ROUND(ROUND(L90,2)*ROUND(G90,3),2)</f>
      </c>
      <c s="36" t="s">
        <v>919</v>
      </c>
      <c>
        <f>(M90*21)/100</f>
      </c>
      <c t="s">
        <v>27</v>
      </c>
    </row>
    <row r="91" spans="1:5" ht="12.75">
      <c r="A91" s="35" t="s">
        <v>55</v>
      </c>
      <c r="E91" s="39" t="s">
        <v>1698</v>
      </c>
    </row>
    <row r="92" spans="1:5" ht="12.75">
      <c r="A92" s="35" t="s">
        <v>56</v>
      </c>
      <c r="E92" s="40" t="s">
        <v>5</v>
      </c>
    </row>
    <row r="93" spans="1:5" ht="12.75">
      <c r="A93" t="s">
        <v>57</v>
      </c>
      <c r="E93" s="39" t="s">
        <v>5</v>
      </c>
    </row>
    <row r="94" spans="1:16" ht="12.75">
      <c r="A94" t="s">
        <v>49</v>
      </c>
      <c s="34" t="s">
        <v>180</v>
      </c>
      <c s="34" t="s">
        <v>1699</v>
      </c>
      <c s="35" t="s">
        <v>5</v>
      </c>
      <c s="6" t="s">
        <v>1700</v>
      </c>
      <c s="36" t="s">
        <v>423</v>
      </c>
      <c s="37">
        <v>1738</v>
      </c>
      <c s="36">
        <v>0</v>
      </c>
      <c s="36">
        <f>ROUND(G94*H94,6)</f>
      </c>
      <c r="L94" s="38">
        <v>0</v>
      </c>
      <c s="32">
        <f>ROUND(ROUND(L94,2)*ROUND(G94,3),2)</f>
      </c>
      <c s="36" t="s">
        <v>919</v>
      </c>
      <c>
        <f>(M94*21)/100</f>
      </c>
      <c t="s">
        <v>27</v>
      </c>
    </row>
    <row r="95" spans="1:5" ht="12.75">
      <c r="A95" s="35" t="s">
        <v>55</v>
      </c>
      <c r="E95" s="39" t="s">
        <v>1700</v>
      </c>
    </row>
    <row r="96" spans="1:5" ht="12.75">
      <c r="A96" s="35" t="s">
        <v>56</v>
      </c>
      <c r="E96" s="40" t="s">
        <v>5</v>
      </c>
    </row>
    <row r="97" spans="1:5" ht="12.75">
      <c r="A97" t="s">
        <v>57</v>
      </c>
      <c r="E97" s="39" t="s">
        <v>5</v>
      </c>
    </row>
    <row r="98" spans="1:13" ht="12.75">
      <c r="A98" t="s">
        <v>46</v>
      </c>
      <c r="C98" s="31" t="s">
        <v>27</v>
      </c>
      <c r="E98" s="33" t="s">
        <v>935</v>
      </c>
      <c r="J98" s="32">
        <f>0</f>
      </c>
      <c s="32">
        <f>0</f>
      </c>
      <c s="32">
        <f>0+L99+L103+L107+L111+L115</f>
      </c>
      <c s="32">
        <f>0+M99+M103+M107+M111+M115</f>
      </c>
    </row>
    <row r="99" spans="1:16" ht="25.5">
      <c r="A99" t="s">
        <v>49</v>
      </c>
      <c s="34" t="s">
        <v>184</v>
      </c>
      <c s="34" t="s">
        <v>936</v>
      </c>
      <c s="35" t="s">
        <v>5</v>
      </c>
      <c s="6" t="s">
        <v>937</v>
      </c>
      <c s="36" t="s">
        <v>423</v>
      </c>
      <c s="37">
        <v>139.102</v>
      </c>
      <c s="36">
        <v>0.000167</v>
      </c>
      <c s="36">
        <f>ROUND(G99*H99,6)</f>
      </c>
      <c r="L99" s="38">
        <v>0</v>
      </c>
      <c s="32">
        <f>ROUND(ROUND(L99,2)*ROUND(G99,3),2)</f>
      </c>
      <c s="36" t="s">
        <v>919</v>
      </c>
      <c>
        <f>(M99*21)/100</f>
      </c>
      <c t="s">
        <v>27</v>
      </c>
    </row>
    <row r="100" spans="1:5" ht="25.5">
      <c r="A100" s="35" t="s">
        <v>55</v>
      </c>
      <c r="E100" s="39" t="s">
        <v>937</v>
      </c>
    </row>
    <row r="101" spans="1:5" ht="12.75">
      <c r="A101" s="35" t="s">
        <v>56</v>
      </c>
      <c r="E101" s="40" t="s">
        <v>5</v>
      </c>
    </row>
    <row r="102" spans="1:5" ht="12.75">
      <c r="A102" t="s">
        <v>57</v>
      </c>
      <c r="E102" s="39" t="s">
        <v>5</v>
      </c>
    </row>
    <row r="103" spans="1:16" ht="12.75">
      <c r="A103" t="s">
        <v>49</v>
      </c>
      <c s="34" t="s">
        <v>188</v>
      </c>
      <c s="34" t="s">
        <v>938</v>
      </c>
      <c s="35" t="s">
        <v>5</v>
      </c>
      <c s="6" t="s">
        <v>939</v>
      </c>
      <c s="36" t="s">
        <v>423</v>
      </c>
      <c s="37">
        <v>164.766</v>
      </c>
      <c s="36">
        <v>0.0003</v>
      </c>
      <c s="36">
        <f>ROUND(G103*H103,6)</f>
      </c>
      <c r="L103" s="38">
        <v>0</v>
      </c>
      <c s="32">
        <f>ROUND(ROUND(L103,2)*ROUND(G103,3),2)</f>
      </c>
      <c s="36" t="s">
        <v>919</v>
      </c>
      <c>
        <f>(M103*21)/100</f>
      </c>
      <c t="s">
        <v>27</v>
      </c>
    </row>
    <row r="104" spans="1:5" ht="12.75">
      <c r="A104" s="35" t="s">
        <v>55</v>
      </c>
      <c r="E104" s="39" t="s">
        <v>939</v>
      </c>
    </row>
    <row r="105" spans="1:5" ht="12.75">
      <c r="A105" s="35" t="s">
        <v>56</v>
      </c>
      <c r="E105" s="40" t="s">
        <v>5</v>
      </c>
    </row>
    <row r="106" spans="1:5" ht="12.75">
      <c r="A106" t="s">
        <v>57</v>
      </c>
      <c r="E106" s="39" t="s">
        <v>5</v>
      </c>
    </row>
    <row r="107" spans="1:16" ht="38.25">
      <c r="A107" t="s">
        <v>49</v>
      </c>
      <c s="34" t="s">
        <v>192</v>
      </c>
      <c s="34" t="s">
        <v>1038</v>
      </c>
      <c s="35" t="s">
        <v>5</v>
      </c>
      <c s="6" t="s">
        <v>941</v>
      </c>
      <c s="36" t="s">
        <v>64</v>
      </c>
      <c s="37">
        <v>161</v>
      </c>
      <c s="36">
        <v>0.204765</v>
      </c>
      <c s="36">
        <f>ROUND(G107*H107,6)</f>
      </c>
      <c r="L107" s="38">
        <v>0</v>
      </c>
      <c s="32">
        <f>ROUND(ROUND(L107,2)*ROUND(G107,3),2)</f>
      </c>
      <c s="36" t="s">
        <v>919</v>
      </c>
      <c>
        <f>(M107*21)/100</f>
      </c>
      <c t="s">
        <v>27</v>
      </c>
    </row>
    <row r="108" spans="1:5" ht="38.25">
      <c r="A108" s="35" t="s">
        <v>55</v>
      </c>
      <c r="E108" s="39" t="s">
        <v>1039</v>
      </c>
    </row>
    <row r="109" spans="1:5" ht="12.75">
      <c r="A109" s="35" t="s">
        <v>56</v>
      </c>
      <c r="E109" s="40" t="s">
        <v>5</v>
      </c>
    </row>
    <row r="110" spans="1:5" ht="12.75">
      <c r="A110" t="s">
        <v>57</v>
      </c>
      <c r="E110" s="39" t="s">
        <v>5</v>
      </c>
    </row>
    <row r="111" spans="1:16" ht="38.25">
      <c r="A111" t="s">
        <v>49</v>
      </c>
      <c s="34" t="s">
        <v>196</v>
      </c>
      <c s="34" t="s">
        <v>940</v>
      </c>
      <c s="35" t="s">
        <v>5</v>
      </c>
      <c s="6" t="s">
        <v>941</v>
      </c>
      <c s="36" t="s">
        <v>64</v>
      </c>
      <c s="37">
        <v>188</v>
      </c>
      <c s="36">
        <v>0.274112</v>
      </c>
      <c s="36">
        <f>ROUND(G111*H111,6)</f>
      </c>
      <c r="L111" s="38">
        <v>0</v>
      </c>
      <c s="32">
        <f>ROUND(ROUND(L111,2)*ROUND(G111,3),2)</f>
      </c>
      <c s="36" t="s">
        <v>919</v>
      </c>
      <c>
        <f>(M111*21)/100</f>
      </c>
      <c t="s">
        <v>27</v>
      </c>
    </row>
    <row r="112" spans="1:5" ht="38.25">
      <c r="A112" s="35" t="s">
        <v>55</v>
      </c>
      <c r="E112" s="39" t="s">
        <v>942</v>
      </c>
    </row>
    <row r="113" spans="1:5" ht="12.75">
      <c r="A113" s="35" t="s">
        <v>56</v>
      </c>
      <c r="E113" s="40" t="s">
        <v>5</v>
      </c>
    </row>
    <row r="114" spans="1:5" ht="12.75">
      <c r="A114" t="s">
        <v>57</v>
      </c>
      <c r="E114" s="39" t="s">
        <v>5</v>
      </c>
    </row>
    <row r="115" spans="1:16" ht="12.75">
      <c r="A115" t="s">
        <v>49</v>
      </c>
      <c s="34" t="s">
        <v>200</v>
      </c>
      <c s="34" t="s">
        <v>1701</v>
      </c>
      <c s="35" t="s">
        <v>5</v>
      </c>
      <c s="6" t="s">
        <v>1702</v>
      </c>
      <c s="36" t="s">
        <v>236</v>
      </c>
      <c s="37">
        <v>1.818</v>
      </c>
      <c s="36">
        <v>2.301022</v>
      </c>
      <c s="36">
        <f>ROUND(G115*H115,6)</f>
      </c>
      <c r="L115" s="38">
        <v>0</v>
      </c>
      <c s="32">
        <f>ROUND(ROUND(L115,2)*ROUND(G115,3),2)</f>
      </c>
      <c s="36" t="s">
        <v>919</v>
      </c>
      <c>
        <f>(M115*21)/100</f>
      </c>
      <c t="s">
        <v>27</v>
      </c>
    </row>
    <row r="116" spans="1:5" ht="12.75">
      <c r="A116" s="35" t="s">
        <v>55</v>
      </c>
      <c r="E116" s="39" t="s">
        <v>1702</v>
      </c>
    </row>
    <row r="117" spans="1:5" ht="12.75">
      <c r="A117" s="35" t="s">
        <v>56</v>
      </c>
      <c r="E117" s="40" t="s">
        <v>5</v>
      </c>
    </row>
    <row r="118" spans="1:5" ht="12.75">
      <c r="A118" t="s">
        <v>57</v>
      </c>
      <c r="E118" s="39" t="s">
        <v>5</v>
      </c>
    </row>
    <row r="119" spans="1:13" ht="12.75">
      <c r="A119" t="s">
        <v>46</v>
      </c>
      <c r="C119" s="31" t="s">
        <v>26</v>
      </c>
      <c r="E119" s="33" t="s">
        <v>945</v>
      </c>
      <c r="J119" s="32">
        <f>0</f>
      </c>
      <c s="32">
        <f>0</f>
      </c>
      <c s="32">
        <f>0+L120+L124+L128+L132+L136+L140+L144+L148+L152</f>
      </c>
      <c s="32">
        <f>0+M120+M124+M128+M132+M136+M140+M144+M148+M152</f>
      </c>
    </row>
    <row r="120" spans="1:16" ht="25.5">
      <c r="A120" t="s">
        <v>49</v>
      </c>
      <c s="34" t="s">
        <v>204</v>
      </c>
      <c s="34" t="s">
        <v>1703</v>
      </c>
      <c s="35" t="s">
        <v>5</v>
      </c>
      <c s="6" t="s">
        <v>1704</v>
      </c>
      <c s="36" t="s">
        <v>236</v>
      </c>
      <c s="37">
        <v>4.545</v>
      </c>
      <c s="36">
        <v>2.501872</v>
      </c>
      <c s="36">
        <f>ROUND(G120*H120,6)</f>
      </c>
      <c r="L120" s="38">
        <v>0</v>
      </c>
      <c s="32">
        <f>ROUND(ROUND(L120,2)*ROUND(G120,3),2)</f>
      </c>
      <c s="36" t="s">
        <v>919</v>
      </c>
      <c>
        <f>(M120*21)/100</f>
      </c>
      <c t="s">
        <v>27</v>
      </c>
    </row>
    <row r="121" spans="1:5" ht="25.5">
      <c r="A121" s="35" t="s">
        <v>55</v>
      </c>
      <c r="E121" s="39" t="s">
        <v>1704</v>
      </c>
    </row>
    <row r="122" spans="1:5" ht="12.75">
      <c r="A122" s="35" t="s">
        <v>56</v>
      </c>
      <c r="E122" s="40" t="s">
        <v>5</v>
      </c>
    </row>
    <row r="123" spans="1:5" ht="12.75">
      <c r="A123" t="s">
        <v>57</v>
      </c>
      <c r="E123" s="39" t="s">
        <v>5</v>
      </c>
    </row>
    <row r="124" spans="1:16" ht="12.75">
      <c r="A124" t="s">
        <v>49</v>
      </c>
      <c s="34" t="s">
        <v>208</v>
      </c>
      <c s="34" t="s">
        <v>1705</v>
      </c>
      <c s="35" t="s">
        <v>5</v>
      </c>
      <c s="6" t="s">
        <v>1706</v>
      </c>
      <c s="36" t="s">
        <v>423</v>
      </c>
      <c s="37">
        <v>26.3</v>
      </c>
      <c s="36">
        <v>0.002747</v>
      </c>
      <c s="36">
        <f>ROUND(G124*H124,6)</f>
      </c>
      <c r="L124" s="38">
        <v>0</v>
      </c>
      <c s="32">
        <f>ROUND(ROUND(L124,2)*ROUND(G124,3),2)</f>
      </c>
      <c s="36" t="s">
        <v>919</v>
      </c>
      <c>
        <f>(M124*21)/100</f>
      </c>
      <c t="s">
        <v>27</v>
      </c>
    </row>
    <row r="125" spans="1:5" ht="12.75">
      <c r="A125" s="35" t="s">
        <v>55</v>
      </c>
      <c r="E125" s="39" t="s">
        <v>1706</v>
      </c>
    </row>
    <row r="126" spans="1:5" ht="12.75">
      <c r="A126" s="35" t="s">
        <v>56</v>
      </c>
      <c r="E126" s="40" t="s">
        <v>5</v>
      </c>
    </row>
    <row r="127" spans="1:5" ht="12.75">
      <c r="A127" t="s">
        <v>57</v>
      </c>
      <c r="E127" s="39" t="s">
        <v>5</v>
      </c>
    </row>
    <row r="128" spans="1:16" ht="25.5">
      <c r="A128" t="s">
        <v>49</v>
      </c>
      <c s="34" t="s">
        <v>212</v>
      </c>
      <c s="34" t="s">
        <v>1707</v>
      </c>
      <c s="35" t="s">
        <v>5</v>
      </c>
      <c s="6" t="s">
        <v>1708</v>
      </c>
      <c s="36" t="s">
        <v>423</v>
      </c>
      <c s="37">
        <v>26.3</v>
      </c>
      <c s="36">
        <v>0</v>
      </c>
      <c s="36">
        <f>ROUND(G128*H128,6)</f>
      </c>
      <c r="L128" s="38">
        <v>0</v>
      </c>
      <c s="32">
        <f>ROUND(ROUND(L128,2)*ROUND(G128,3),2)</f>
      </c>
      <c s="36" t="s">
        <v>919</v>
      </c>
      <c>
        <f>(M128*21)/100</f>
      </c>
      <c t="s">
        <v>27</v>
      </c>
    </row>
    <row r="129" spans="1:5" ht="25.5">
      <c r="A129" s="35" t="s">
        <v>55</v>
      </c>
      <c r="E129" s="39" t="s">
        <v>1708</v>
      </c>
    </row>
    <row r="130" spans="1:5" ht="12.75">
      <c r="A130" s="35" t="s">
        <v>56</v>
      </c>
      <c r="E130" s="40" t="s">
        <v>5</v>
      </c>
    </row>
    <row r="131" spans="1:5" ht="12.75">
      <c r="A131" t="s">
        <v>57</v>
      </c>
      <c r="E131" s="39" t="s">
        <v>5</v>
      </c>
    </row>
    <row r="132" spans="1:16" ht="25.5">
      <c r="A132" t="s">
        <v>49</v>
      </c>
      <c s="34" t="s">
        <v>214</v>
      </c>
      <c s="34" t="s">
        <v>1709</v>
      </c>
      <c s="35" t="s">
        <v>5</v>
      </c>
      <c s="6" t="s">
        <v>1710</v>
      </c>
      <c s="36" t="s">
        <v>423</v>
      </c>
      <c s="37">
        <v>4</v>
      </c>
      <c s="36">
        <v>0.003747</v>
      </c>
      <c s="36">
        <f>ROUND(G132*H132,6)</f>
      </c>
      <c r="L132" s="38">
        <v>0</v>
      </c>
      <c s="32">
        <f>ROUND(ROUND(L132,2)*ROUND(G132,3),2)</f>
      </c>
      <c s="36" t="s">
        <v>919</v>
      </c>
      <c>
        <f>(M132*21)/100</f>
      </c>
      <c t="s">
        <v>27</v>
      </c>
    </row>
    <row r="133" spans="1:5" ht="25.5">
      <c r="A133" s="35" t="s">
        <v>55</v>
      </c>
      <c r="E133" s="39" t="s">
        <v>1710</v>
      </c>
    </row>
    <row r="134" spans="1:5" ht="12.75">
      <c r="A134" s="35" t="s">
        <v>56</v>
      </c>
      <c r="E134" s="40" t="s">
        <v>5</v>
      </c>
    </row>
    <row r="135" spans="1:5" ht="12.75">
      <c r="A135" t="s">
        <v>57</v>
      </c>
      <c r="E135" s="39" t="s">
        <v>5</v>
      </c>
    </row>
    <row r="136" spans="1:16" ht="25.5">
      <c r="A136" t="s">
        <v>49</v>
      </c>
      <c s="34" t="s">
        <v>218</v>
      </c>
      <c s="34" t="s">
        <v>1711</v>
      </c>
      <c s="35" t="s">
        <v>5</v>
      </c>
      <c s="6" t="s">
        <v>1712</v>
      </c>
      <c s="36" t="s">
        <v>423</v>
      </c>
      <c s="37">
        <v>4</v>
      </c>
      <c s="36">
        <v>0</v>
      </c>
      <c s="36">
        <f>ROUND(G136*H136,6)</f>
      </c>
      <c r="L136" s="38">
        <v>0</v>
      </c>
      <c s="32">
        <f>ROUND(ROUND(L136,2)*ROUND(G136,3),2)</f>
      </c>
      <c s="36" t="s">
        <v>919</v>
      </c>
      <c>
        <f>(M136*21)/100</f>
      </c>
      <c t="s">
        <v>27</v>
      </c>
    </row>
    <row r="137" spans="1:5" ht="25.5">
      <c r="A137" s="35" t="s">
        <v>55</v>
      </c>
      <c r="E137" s="39" t="s">
        <v>1712</v>
      </c>
    </row>
    <row r="138" spans="1:5" ht="12.75">
      <c r="A138" s="35" t="s">
        <v>56</v>
      </c>
      <c r="E138" s="40" t="s">
        <v>5</v>
      </c>
    </row>
    <row r="139" spans="1:5" ht="12.75">
      <c r="A139" t="s">
        <v>57</v>
      </c>
      <c r="E139" s="39" t="s">
        <v>5</v>
      </c>
    </row>
    <row r="140" spans="1:16" ht="12.75">
      <c r="A140" t="s">
        <v>49</v>
      </c>
      <c s="34" t="s">
        <v>220</v>
      </c>
      <c s="34" t="s">
        <v>1713</v>
      </c>
      <c s="35" t="s">
        <v>5</v>
      </c>
      <c s="6" t="s">
        <v>1714</v>
      </c>
      <c s="36" t="s">
        <v>423</v>
      </c>
      <c s="37">
        <v>30.3</v>
      </c>
      <c s="36">
        <v>0.0025</v>
      </c>
      <c s="36">
        <f>ROUND(G140*H140,6)</f>
      </c>
      <c r="L140" s="38">
        <v>0</v>
      </c>
      <c s="32">
        <f>ROUND(ROUND(L140,2)*ROUND(G140,3),2)</f>
      </c>
      <c s="36" t="s">
        <v>919</v>
      </c>
      <c>
        <f>(M140*21)/100</f>
      </c>
      <c t="s">
        <v>27</v>
      </c>
    </row>
    <row r="141" spans="1:5" ht="12.75">
      <c r="A141" s="35" t="s">
        <v>55</v>
      </c>
      <c r="E141" s="39" t="s">
        <v>1714</v>
      </c>
    </row>
    <row r="142" spans="1:5" ht="12.75">
      <c r="A142" s="35" t="s">
        <v>56</v>
      </c>
      <c r="E142" s="40" t="s">
        <v>5</v>
      </c>
    </row>
    <row r="143" spans="1:5" ht="12.75">
      <c r="A143" t="s">
        <v>57</v>
      </c>
      <c r="E143" s="39" t="s">
        <v>5</v>
      </c>
    </row>
    <row r="144" spans="1:16" ht="25.5">
      <c r="A144" t="s">
        <v>49</v>
      </c>
      <c s="34" t="s">
        <v>222</v>
      </c>
      <c s="34" t="s">
        <v>1715</v>
      </c>
      <c s="35" t="s">
        <v>5</v>
      </c>
      <c s="6" t="s">
        <v>1716</v>
      </c>
      <c s="36" t="s">
        <v>932</v>
      </c>
      <c s="37">
        <v>0.545</v>
      </c>
      <c s="36">
        <v>1.049222</v>
      </c>
      <c s="36">
        <f>ROUND(G144*H144,6)</f>
      </c>
      <c r="L144" s="38">
        <v>0</v>
      </c>
      <c s="32">
        <f>ROUND(ROUND(L144,2)*ROUND(G144,3),2)</f>
      </c>
      <c s="36" t="s">
        <v>919</v>
      </c>
      <c>
        <f>(M144*21)/100</f>
      </c>
      <c t="s">
        <v>27</v>
      </c>
    </row>
    <row r="145" spans="1:5" ht="25.5">
      <c r="A145" s="35" t="s">
        <v>55</v>
      </c>
      <c r="E145" s="39" t="s">
        <v>1716</v>
      </c>
    </row>
    <row r="146" spans="1:5" ht="12.75">
      <c r="A146" s="35" t="s">
        <v>56</v>
      </c>
      <c r="E146" s="40" t="s">
        <v>5</v>
      </c>
    </row>
    <row r="147" spans="1:5" ht="12.75">
      <c r="A147" t="s">
        <v>57</v>
      </c>
      <c r="E147" s="39" t="s">
        <v>5</v>
      </c>
    </row>
    <row r="148" spans="1:16" ht="25.5">
      <c r="A148" t="s">
        <v>49</v>
      </c>
      <c s="34" t="s">
        <v>224</v>
      </c>
      <c s="34" t="s">
        <v>1717</v>
      </c>
      <c s="35" t="s">
        <v>5</v>
      </c>
      <c s="6" t="s">
        <v>1718</v>
      </c>
      <c s="36" t="s">
        <v>53</v>
      </c>
      <c s="37">
        <v>63</v>
      </c>
      <c s="36">
        <v>0.06702</v>
      </c>
      <c s="36">
        <f>ROUND(G148*H148,6)</f>
      </c>
      <c r="L148" s="38">
        <v>0</v>
      </c>
      <c s="32">
        <f>ROUND(ROUND(L148,2)*ROUND(G148,3),2)</f>
      </c>
      <c s="36" t="s">
        <v>919</v>
      </c>
      <c>
        <f>(M148*21)/100</f>
      </c>
      <c t="s">
        <v>27</v>
      </c>
    </row>
    <row r="149" spans="1:5" ht="25.5">
      <c r="A149" s="35" t="s">
        <v>55</v>
      </c>
      <c r="E149" s="39" t="s">
        <v>1718</v>
      </c>
    </row>
    <row r="150" spans="1:5" ht="12.75">
      <c r="A150" s="35" t="s">
        <v>56</v>
      </c>
      <c r="E150" s="40" t="s">
        <v>5</v>
      </c>
    </row>
    <row r="151" spans="1:5" ht="12.75">
      <c r="A151" t="s">
        <v>57</v>
      </c>
      <c r="E151" s="39" t="s">
        <v>5</v>
      </c>
    </row>
    <row r="152" spans="1:16" ht="12.75">
      <c r="A152" t="s">
        <v>49</v>
      </c>
      <c s="34" t="s">
        <v>227</v>
      </c>
      <c s="34" t="s">
        <v>1719</v>
      </c>
      <c s="35" t="s">
        <v>5</v>
      </c>
      <c s="6" t="s">
        <v>1720</v>
      </c>
      <c s="36" t="s">
        <v>53</v>
      </c>
      <c s="37">
        <v>63</v>
      </c>
      <c s="36">
        <v>0.05</v>
      </c>
      <c s="36">
        <f>ROUND(G152*H152,6)</f>
      </c>
      <c r="L152" s="38">
        <v>0</v>
      </c>
      <c s="32">
        <f>ROUND(ROUND(L152,2)*ROUND(G152,3),2)</f>
      </c>
      <c s="36" t="s">
        <v>919</v>
      </c>
      <c>
        <f>(M152*21)/100</f>
      </c>
      <c t="s">
        <v>27</v>
      </c>
    </row>
    <row r="153" spans="1:5" ht="12.75">
      <c r="A153" s="35" t="s">
        <v>55</v>
      </c>
      <c r="E153" s="39" t="s">
        <v>1720</v>
      </c>
    </row>
    <row r="154" spans="1:5" ht="12.75">
      <c r="A154" s="35" t="s">
        <v>56</v>
      </c>
      <c r="E154" s="40" t="s">
        <v>5</v>
      </c>
    </row>
    <row r="155" spans="1:5" ht="12.75">
      <c r="A155" t="s">
        <v>57</v>
      </c>
      <c r="E155" s="39" t="s">
        <v>5</v>
      </c>
    </row>
    <row r="156" spans="1:13" ht="12.75">
      <c r="A156" t="s">
        <v>46</v>
      </c>
      <c r="C156" s="31" t="s">
        <v>112</v>
      </c>
      <c r="E156" s="33" t="s">
        <v>1048</v>
      </c>
      <c r="J156" s="32">
        <f>0</f>
      </c>
      <c s="32">
        <f>0</f>
      </c>
      <c s="32">
        <f>0+L157+L161</f>
      </c>
      <c s="32">
        <f>0+M157+M161</f>
      </c>
    </row>
    <row r="157" spans="1:16" ht="25.5">
      <c r="A157" t="s">
        <v>49</v>
      </c>
      <c s="34" t="s">
        <v>50</v>
      </c>
      <c s="34" t="s">
        <v>1721</v>
      </c>
      <c s="35" t="s">
        <v>5</v>
      </c>
      <c s="6" t="s">
        <v>1722</v>
      </c>
      <c s="36" t="s">
        <v>423</v>
      </c>
      <c s="37">
        <v>780.18</v>
      </c>
      <c s="36">
        <v>0.02024</v>
      </c>
      <c s="36">
        <f>ROUND(G157*H157,6)</f>
      </c>
      <c r="L157" s="38">
        <v>0</v>
      </c>
      <c s="32">
        <f>ROUND(ROUND(L157,2)*ROUND(G157,3),2)</f>
      </c>
      <c s="36" t="s">
        <v>919</v>
      </c>
      <c>
        <f>(M157*21)/100</f>
      </c>
      <c t="s">
        <v>27</v>
      </c>
    </row>
    <row r="158" spans="1:5" ht="25.5">
      <c r="A158" s="35" t="s">
        <v>55</v>
      </c>
      <c r="E158" s="39" t="s">
        <v>1722</v>
      </c>
    </row>
    <row r="159" spans="1:5" ht="12.75">
      <c r="A159" s="35" t="s">
        <v>56</v>
      </c>
      <c r="E159" s="40" t="s">
        <v>5</v>
      </c>
    </row>
    <row r="160" spans="1:5" ht="12.75">
      <c r="A160" t="s">
        <v>57</v>
      </c>
      <c r="E160" s="39" t="s">
        <v>5</v>
      </c>
    </row>
    <row r="161" spans="1:16" ht="25.5">
      <c r="A161" t="s">
        <v>49</v>
      </c>
      <c s="34" t="s">
        <v>61</v>
      </c>
      <c s="34" t="s">
        <v>1723</v>
      </c>
      <c s="35" t="s">
        <v>5</v>
      </c>
      <c s="6" t="s">
        <v>1724</v>
      </c>
      <c s="36" t="s">
        <v>236</v>
      </c>
      <c s="37">
        <v>5.45</v>
      </c>
      <c s="36">
        <v>2.30102</v>
      </c>
      <c s="36">
        <f>ROUND(G161*H161,6)</f>
      </c>
      <c r="L161" s="38">
        <v>0</v>
      </c>
      <c s="32">
        <f>ROUND(ROUND(L161,2)*ROUND(G161,3),2)</f>
      </c>
      <c s="36" t="s">
        <v>919</v>
      </c>
      <c>
        <f>(M161*21)/100</f>
      </c>
      <c t="s">
        <v>27</v>
      </c>
    </row>
    <row r="162" spans="1:5" ht="25.5">
      <c r="A162" s="35" t="s">
        <v>55</v>
      </c>
      <c r="E162" s="39" t="s">
        <v>1724</v>
      </c>
    </row>
    <row r="163" spans="1:5" ht="12.75">
      <c r="A163" s="35" t="s">
        <v>56</v>
      </c>
      <c r="E163" s="40" t="s">
        <v>5</v>
      </c>
    </row>
    <row r="164" spans="1:5" ht="12.75">
      <c r="A164" t="s">
        <v>57</v>
      </c>
      <c r="E164" s="39" t="s">
        <v>5</v>
      </c>
    </row>
    <row r="165" spans="1:13" ht="12.75">
      <c r="A165" t="s">
        <v>46</v>
      </c>
      <c r="C165" s="31" t="s">
        <v>115</v>
      </c>
      <c r="E165" s="33" t="s">
        <v>950</v>
      </c>
      <c r="J165" s="32">
        <f>0</f>
      </c>
      <c s="32">
        <f>0</f>
      </c>
      <c s="32">
        <f>0+L166+L170+L174+L178+L182+L186+L190+L194+L198+L202+L206+L210+L214+L218+L222+L226+L230+L234+L238+L242+L246+L250+L254+L258+L262+L266</f>
      </c>
      <c s="32">
        <f>0+M166+M170+M174+M178+M182+M186+M190+M194+M198+M202+M206+M210+M214+M218+M222+M226+M230+M234+M238+M242+M246+M250+M254+M258+M262+M266</f>
      </c>
    </row>
    <row r="166" spans="1:16" ht="25.5">
      <c r="A166" t="s">
        <v>49</v>
      </c>
      <c s="34" t="s">
        <v>65</v>
      </c>
      <c s="34" t="s">
        <v>1725</v>
      </c>
      <c s="35" t="s">
        <v>5</v>
      </c>
      <c s="6" t="s">
        <v>1726</v>
      </c>
      <c s="36" t="s">
        <v>423</v>
      </c>
      <c s="37">
        <v>96</v>
      </c>
      <c s="36">
        <v>0.115</v>
      </c>
      <c s="36">
        <f>ROUND(G166*H166,6)</f>
      </c>
      <c r="L166" s="38">
        <v>0</v>
      </c>
      <c s="32">
        <f>ROUND(ROUND(L166,2)*ROUND(G166,3),2)</f>
      </c>
      <c s="36" t="s">
        <v>919</v>
      </c>
      <c>
        <f>(M166*21)/100</f>
      </c>
      <c t="s">
        <v>27</v>
      </c>
    </row>
    <row r="167" spans="1:5" ht="25.5">
      <c r="A167" s="35" t="s">
        <v>55</v>
      </c>
      <c r="E167" s="39" t="s">
        <v>1726</v>
      </c>
    </row>
    <row r="168" spans="1:5" ht="12.75">
      <c r="A168" s="35" t="s">
        <v>56</v>
      </c>
      <c r="E168" s="40" t="s">
        <v>5</v>
      </c>
    </row>
    <row r="169" spans="1:5" ht="12.75">
      <c r="A169" t="s">
        <v>57</v>
      </c>
      <c r="E169" s="39" t="s">
        <v>5</v>
      </c>
    </row>
    <row r="170" spans="1:16" ht="25.5">
      <c r="A170" t="s">
        <v>49</v>
      </c>
      <c s="34" t="s">
        <v>68</v>
      </c>
      <c s="34" t="s">
        <v>1727</v>
      </c>
      <c s="35" t="s">
        <v>5</v>
      </c>
      <c s="6" t="s">
        <v>1728</v>
      </c>
      <c s="36" t="s">
        <v>423</v>
      </c>
      <c s="37">
        <v>364</v>
      </c>
      <c s="36">
        <v>0.115</v>
      </c>
      <c s="36">
        <f>ROUND(G170*H170,6)</f>
      </c>
      <c r="L170" s="38">
        <v>0</v>
      </c>
      <c s="32">
        <f>ROUND(ROUND(L170,2)*ROUND(G170,3),2)</f>
      </c>
      <c s="36" t="s">
        <v>919</v>
      </c>
      <c>
        <f>(M170*21)/100</f>
      </c>
      <c t="s">
        <v>27</v>
      </c>
    </row>
    <row r="171" spans="1:5" ht="25.5">
      <c r="A171" s="35" t="s">
        <v>55</v>
      </c>
      <c r="E171" s="39" t="s">
        <v>1728</v>
      </c>
    </row>
    <row r="172" spans="1:5" ht="12.75">
      <c r="A172" s="35" t="s">
        <v>56</v>
      </c>
      <c r="E172" s="40" t="s">
        <v>5</v>
      </c>
    </row>
    <row r="173" spans="1:5" ht="12.75">
      <c r="A173" t="s">
        <v>57</v>
      </c>
      <c r="E173" s="39" t="s">
        <v>5</v>
      </c>
    </row>
    <row r="174" spans="1:16" ht="25.5">
      <c r="A174" t="s">
        <v>49</v>
      </c>
      <c s="34" t="s">
        <v>71</v>
      </c>
      <c s="34" t="s">
        <v>1064</v>
      </c>
      <c s="35" t="s">
        <v>5</v>
      </c>
      <c s="6" t="s">
        <v>1065</v>
      </c>
      <c s="36" t="s">
        <v>423</v>
      </c>
      <c s="37">
        <v>96</v>
      </c>
      <c s="36">
        <v>0.345</v>
      </c>
      <c s="36">
        <f>ROUND(G174*H174,6)</f>
      </c>
      <c r="L174" s="38">
        <v>0</v>
      </c>
      <c s="32">
        <f>ROUND(ROUND(L174,2)*ROUND(G174,3),2)</f>
      </c>
      <c s="36" t="s">
        <v>919</v>
      </c>
      <c>
        <f>(M174*21)/100</f>
      </c>
      <c t="s">
        <v>27</v>
      </c>
    </row>
    <row r="175" spans="1:5" ht="25.5">
      <c r="A175" s="35" t="s">
        <v>55</v>
      </c>
      <c r="E175" s="39" t="s">
        <v>1065</v>
      </c>
    </row>
    <row r="176" spans="1:5" ht="12.75">
      <c r="A176" s="35" t="s">
        <v>56</v>
      </c>
      <c r="E176" s="40" t="s">
        <v>5</v>
      </c>
    </row>
    <row r="177" spans="1:5" ht="12.75">
      <c r="A177" t="s">
        <v>57</v>
      </c>
      <c r="E177" s="39" t="s">
        <v>5</v>
      </c>
    </row>
    <row r="178" spans="1:16" ht="25.5">
      <c r="A178" t="s">
        <v>49</v>
      </c>
      <c s="34" t="s">
        <v>74</v>
      </c>
      <c s="34" t="s">
        <v>1729</v>
      </c>
      <c s="35" t="s">
        <v>5</v>
      </c>
      <c s="6" t="s">
        <v>1730</v>
      </c>
      <c s="36" t="s">
        <v>423</v>
      </c>
      <c s="37">
        <v>825.64</v>
      </c>
      <c s="36">
        <v>0.345</v>
      </c>
      <c s="36">
        <f>ROUND(G178*H178,6)</f>
      </c>
      <c r="L178" s="38">
        <v>0</v>
      </c>
      <c s="32">
        <f>ROUND(ROUND(L178,2)*ROUND(G178,3),2)</f>
      </c>
      <c s="36" t="s">
        <v>919</v>
      </c>
      <c>
        <f>(M178*21)/100</f>
      </c>
      <c t="s">
        <v>27</v>
      </c>
    </row>
    <row r="179" spans="1:5" ht="25.5">
      <c r="A179" s="35" t="s">
        <v>55</v>
      </c>
      <c r="E179" s="39" t="s">
        <v>1730</v>
      </c>
    </row>
    <row r="180" spans="1:5" ht="12.75">
      <c r="A180" s="35" t="s">
        <v>56</v>
      </c>
      <c r="E180" s="40" t="s">
        <v>5</v>
      </c>
    </row>
    <row r="181" spans="1:5" ht="12.75">
      <c r="A181" t="s">
        <v>57</v>
      </c>
      <c r="E181" s="39" t="s">
        <v>5</v>
      </c>
    </row>
    <row r="182" spans="1:16" ht="25.5">
      <c r="A182" t="s">
        <v>49</v>
      </c>
      <c s="34" t="s">
        <v>77</v>
      </c>
      <c s="34" t="s">
        <v>1731</v>
      </c>
      <c s="35" t="s">
        <v>5</v>
      </c>
      <c s="6" t="s">
        <v>1732</v>
      </c>
      <c s="36" t="s">
        <v>423</v>
      </c>
      <c s="37">
        <v>364</v>
      </c>
      <c s="36">
        <v>0.46</v>
      </c>
      <c s="36">
        <f>ROUND(G182*H182,6)</f>
      </c>
      <c r="L182" s="38">
        <v>0</v>
      </c>
      <c s="32">
        <f>ROUND(ROUND(L182,2)*ROUND(G182,3),2)</f>
      </c>
      <c s="36" t="s">
        <v>919</v>
      </c>
      <c>
        <f>(M182*21)/100</f>
      </c>
      <c t="s">
        <v>27</v>
      </c>
    </row>
    <row r="183" spans="1:5" ht="25.5">
      <c r="A183" s="35" t="s">
        <v>55</v>
      </c>
      <c r="E183" s="39" t="s">
        <v>1732</v>
      </c>
    </row>
    <row r="184" spans="1:5" ht="12.75">
      <c r="A184" s="35" t="s">
        <v>56</v>
      </c>
      <c r="E184" s="40" t="s">
        <v>5</v>
      </c>
    </row>
    <row r="185" spans="1:5" ht="12.75">
      <c r="A185" t="s">
        <v>57</v>
      </c>
      <c r="E185" s="39" t="s">
        <v>5</v>
      </c>
    </row>
    <row r="186" spans="1:16" ht="25.5">
      <c r="A186" t="s">
        <v>49</v>
      </c>
      <c s="34" t="s">
        <v>80</v>
      </c>
      <c s="34" t="s">
        <v>1733</v>
      </c>
      <c s="35" t="s">
        <v>5</v>
      </c>
      <c s="6" t="s">
        <v>1734</v>
      </c>
      <c s="36" t="s">
        <v>423</v>
      </c>
      <c s="37">
        <v>7567.91</v>
      </c>
      <c s="36">
        <v>0.575</v>
      </c>
      <c s="36">
        <f>ROUND(G186*H186,6)</f>
      </c>
      <c r="L186" s="38">
        <v>0</v>
      </c>
      <c s="32">
        <f>ROUND(ROUND(L186,2)*ROUND(G186,3),2)</f>
      </c>
      <c s="36" t="s">
        <v>919</v>
      </c>
      <c>
        <f>(M186*21)/100</f>
      </c>
      <c t="s">
        <v>27</v>
      </c>
    </row>
    <row r="187" spans="1:5" ht="25.5">
      <c r="A187" s="35" t="s">
        <v>55</v>
      </c>
      <c r="E187" s="39" t="s">
        <v>1734</v>
      </c>
    </row>
    <row r="188" spans="1:5" ht="12.75">
      <c r="A188" s="35" t="s">
        <v>56</v>
      </c>
      <c r="E188" s="40" t="s">
        <v>5</v>
      </c>
    </row>
    <row r="189" spans="1:5" ht="12.75">
      <c r="A189" t="s">
        <v>57</v>
      </c>
      <c r="E189" s="39" t="s">
        <v>5</v>
      </c>
    </row>
    <row r="190" spans="1:16" ht="25.5">
      <c r="A190" t="s">
        <v>49</v>
      </c>
      <c s="34" t="s">
        <v>83</v>
      </c>
      <c s="34" t="s">
        <v>1735</v>
      </c>
      <c s="35" t="s">
        <v>5</v>
      </c>
      <c s="6" t="s">
        <v>1736</v>
      </c>
      <c s="36" t="s">
        <v>423</v>
      </c>
      <c s="37">
        <v>322.12</v>
      </c>
      <c s="36">
        <v>0.13188</v>
      </c>
      <c s="36">
        <f>ROUND(G190*H190,6)</f>
      </c>
      <c r="L190" s="38">
        <v>0</v>
      </c>
      <c s="32">
        <f>ROUND(ROUND(L190,2)*ROUND(G190,3),2)</f>
      </c>
      <c s="36" t="s">
        <v>919</v>
      </c>
      <c>
        <f>(M190*21)/100</f>
      </c>
      <c t="s">
        <v>27</v>
      </c>
    </row>
    <row r="191" spans="1:5" ht="25.5">
      <c r="A191" s="35" t="s">
        <v>55</v>
      </c>
      <c r="E191" s="39" t="s">
        <v>1736</v>
      </c>
    </row>
    <row r="192" spans="1:5" ht="12.75">
      <c r="A192" s="35" t="s">
        <v>56</v>
      </c>
      <c r="E192" s="40" t="s">
        <v>5</v>
      </c>
    </row>
    <row r="193" spans="1:5" ht="12.75">
      <c r="A193" t="s">
        <v>57</v>
      </c>
      <c r="E193" s="39" t="s">
        <v>5</v>
      </c>
    </row>
    <row r="194" spans="1:16" ht="25.5">
      <c r="A194" t="s">
        <v>49</v>
      </c>
      <c s="34" t="s">
        <v>86</v>
      </c>
      <c s="34" t="s">
        <v>1737</v>
      </c>
      <c s="35" t="s">
        <v>5</v>
      </c>
      <c s="6" t="s">
        <v>1738</v>
      </c>
      <c s="36" t="s">
        <v>423</v>
      </c>
      <c s="37">
        <v>984.55</v>
      </c>
      <c s="36">
        <v>0.15826</v>
      </c>
      <c s="36">
        <f>ROUND(G194*H194,6)</f>
      </c>
      <c r="L194" s="38">
        <v>0</v>
      </c>
      <c s="32">
        <f>ROUND(ROUND(L194,2)*ROUND(G194,3),2)</f>
      </c>
      <c s="36" t="s">
        <v>919</v>
      </c>
      <c>
        <f>(M194*21)/100</f>
      </c>
      <c t="s">
        <v>27</v>
      </c>
    </row>
    <row r="195" spans="1:5" ht="25.5">
      <c r="A195" s="35" t="s">
        <v>55</v>
      </c>
      <c r="E195" s="39" t="s">
        <v>1738</v>
      </c>
    </row>
    <row r="196" spans="1:5" ht="12.75">
      <c r="A196" s="35" t="s">
        <v>56</v>
      </c>
      <c r="E196" s="40" t="s">
        <v>5</v>
      </c>
    </row>
    <row r="197" spans="1:5" ht="12.75">
      <c r="A197" t="s">
        <v>57</v>
      </c>
      <c r="E197" s="39" t="s">
        <v>5</v>
      </c>
    </row>
    <row r="198" spans="1:16" ht="25.5">
      <c r="A198" t="s">
        <v>49</v>
      </c>
      <c s="34" t="s">
        <v>89</v>
      </c>
      <c s="34" t="s">
        <v>1739</v>
      </c>
      <c s="35" t="s">
        <v>5</v>
      </c>
      <c s="6" t="s">
        <v>1740</v>
      </c>
      <c s="36" t="s">
        <v>423</v>
      </c>
      <c s="37">
        <v>460</v>
      </c>
      <c s="36">
        <v>0.4772</v>
      </c>
      <c s="36">
        <f>ROUND(G198*H198,6)</f>
      </c>
      <c r="L198" s="38">
        <v>0</v>
      </c>
      <c s="32">
        <f>ROUND(ROUND(L198,2)*ROUND(G198,3),2)</f>
      </c>
      <c s="36" t="s">
        <v>99</v>
      </c>
      <c>
        <f>(M198*21)/100</f>
      </c>
      <c t="s">
        <v>27</v>
      </c>
    </row>
    <row r="199" spans="1:5" ht="25.5">
      <c r="A199" s="35" t="s">
        <v>55</v>
      </c>
      <c r="E199" s="39" t="s">
        <v>1740</v>
      </c>
    </row>
    <row r="200" spans="1:5" ht="12.75">
      <c r="A200" s="35" t="s">
        <v>56</v>
      </c>
      <c r="E200" s="40" t="s">
        <v>5</v>
      </c>
    </row>
    <row r="201" spans="1:5" ht="25.5">
      <c r="A201" t="s">
        <v>57</v>
      </c>
      <c r="E201" s="39" t="s">
        <v>1741</v>
      </c>
    </row>
    <row r="202" spans="1:16" ht="25.5">
      <c r="A202" t="s">
        <v>49</v>
      </c>
      <c s="34" t="s">
        <v>93</v>
      </c>
      <c s="34" t="s">
        <v>1742</v>
      </c>
      <c s="35" t="s">
        <v>5</v>
      </c>
      <c s="6" t="s">
        <v>1743</v>
      </c>
      <c s="36" t="s">
        <v>423</v>
      </c>
      <c s="37">
        <v>296.96</v>
      </c>
      <c s="36">
        <v>0.383144</v>
      </c>
      <c s="36">
        <f>ROUND(G202*H202,6)</f>
      </c>
      <c r="L202" s="38">
        <v>0</v>
      </c>
      <c s="32">
        <f>ROUND(ROUND(L202,2)*ROUND(G202,3),2)</f>
      </c>
      <c s="36" t="s">
        <v>919</v>
      </c>
      <c>
        <f>(M202*21)/100</f>
      </c>
      <c t="s">
        <v>27</v>
      </c>
    </row>
    <row r="203" spans="1:5" ht="25.5">
      <c r="A203" s="35" t="s">
        <v>55</v>
      </c>
      <c r="E203" s="39" t="s">
        <v>1743</v>
      </c>
    </row>
    <row r="204" spans="1:5" ht="12.75">
      <c r="A204" s="35" t="s">
        <v>56</v>
      </c>
      <c r="E204" s="40" t="s">
        <v>5</v>
      </c>
    </row>
    <row r="205" spans="1:5" ht="12.75">
      <c r="A205" t="s">
        <v>57</v>
      </c>
      <c r="E205" s="39" t="s">
        <v>5</v>
      </c>
    </row>
    <row r="206" spans="1:16" ht="25.5">
      <c r="A206" t="s">
        <v>49</v>
      </c>
      <c s="34" t="s">
        <v>96</v>
      </c>
      <c s="34" t="s">
        <v>1744</v>
      </c>
      <c s="35" t="s">
        <v>5</v>
      </c>
      <c s="6" t="s">
        <v>1745</v>
      </c>
      <c s="36" t="s">
        <v>423</v>
      </c>
      <c s="37">
        <v>984.55</v>
      </c>
      <c s="36">
        <v>0.301546</v>
      </c>
      <c s="36">
        <f>ROUND(G206*H206,6)</f>
      </c>
      <c r="L206" s="38">
        <v>0</v>
      </c>
      <c s="32">
        <f>ROUND(ROUND(L206,2)*ROUND(G206,3),2)</f>
      </c>
      <c s="36" t="s">
        <v>919</v>
      </c>
      <c>
        <f>(M206*21)/100</f>
      </c>
      <c t="s">
        <v>27</v>
      </c>
    </row>
    <row r="207" spans="1:5" ht="25.5">
      <c r="A207" s="35" t="s">
        <v>55</v>
      </c>
      <c r="E207" s="39" t="s">
        <v>1745</v>
      </c>
    </row>
    <row r="208" spans="1:5" ht="12.75">
      <c r="A208" s="35" t="s">
        <v>56</v>
      </c>
      <c r="E208" s="40" t="s">
        <v>5</v>
      </c>
    </row>
    <row r="209" spans="1:5" ht="12.75">
      <c r="A209" t="s">
        <v>57</v>
      </c>
      <c r="E209" s="39" t="s">
        <v>5</v>
      </c>
    </row>
    <row r="210" spans="1:16" ht="12.75">
      <c r="A210" t="s">
        <v>49</v>
      </c>
      <c s="34" t="s">
        <v>337</v>
      </c>
      <c s="34" t="s">
        <v>1746</v>
      </c>
      <c s="35" t="s">
        <v>5</v>
      </c>
      <c s="6" t="s">
        <v>1747</v>
      </c>
      <c s="36" t="s">
        <v>423</v>
      </c>
      <c s="37">
        <v>460</v>
      </c>
      <c s="36">
        <v>0</v>
      </c>
      <c s="36">
        <f>ROUND(G210*H210,6)</f>
      </c>
      <c r="L210" s="38">
        <v>0</v>
      </c>
      <c s="32">
        <f>ROUND(ROUND(L210,2)*ROUND(G210,3),2)</f>
      </c>
      <c s="36" t="s">
        <v>99</v>
      </c>
      <c>
        <f>(M210*21)/100</f>
      </c>
      <c t="s">
        <v>27</v>
      </c>
    </row>
    <row r="211" spans="1:5" ht="12.75">
      <c r="A211" s="35" t="s">
        <v>55</v>
      </c>
      <c r="E211" s="39" t="s">
        <v>1747</v>
      </c>
    </row>
    <row r="212" spans="1:5" ht="12.75">
      <c r="A212" s="35" t="s">
        <v>56</v>
      </c>
      <c r="E212" s="40" t="s">
        <v>5</v>
      </c>
    </row>
    <row r="213" spans="1:5" ht="12.75">
      <c r="A213" t="s">
        <v>57</v>
      </c>
      <c r="E213" s="39" t="s">
        <v>5</v>
      </c>
    </row>
    <row r="214" spans="1:16" ht="12.75">
      <c r="A214" t="s">
        <v>49</v>
      </c>
      <c s="34" t="s">
        <v>340</v>
      </c>
      <c s="34" t="s">
        <v>1748</v>
      </c>
      <c s="35" t="s">
        <v>5</v>
      </c>
      <c s="6" t="s">
        <v>1749</v>
      </c>
      <c s="36" t="s">
        <v>423</v>
      </c>
      <c s="37">
        <v>1306.67</v>
      </c>
      <c s="36">
        <v>0</v>
      </c>
      <c s="36">
        <f>ROUND(G214*H214,6)</f>
      </c>
      <c r="L214" s="38">
        <v>0</v>
      </c>
      <c s="32">
        <f>ROUND(ROUND(L214,2)*ROUND(G214,3),2)</f>
      </c>
      <c s="36" t="s">
        <v>99</v>
      </c>
      <c>
        <f>(M214*21)/100</f>
      </c>
      <c t="s">
        <v>27</v>
      </c>
    </row>
    <row r="215" spans="1:5" ht="12.75">
      <c r="A215" s="35" t="s">
        <v>55</v>
      </c>
      <c r="E215" s="39" t="s">
        <v>1749</v>
      </c>
    </row>
    <row r="216" spans="1:5" ht="12.75">
      <c r="A216" s="35" t="s">
        <v>56</v>
      </c>
      <c r="E216" s="40" t="s">
        <v>5</v>
      </c>
    </row>
    <row r="217" spans="1:5" ht="12.75">
      <c r="A217" t="s">
        <v>57</v>
      </c>
      <c r="E217" s="39" t="s">
        <v>5</v>
      </c>
    </row>
    <row r="218" spans="1:16" ht="25.5">
      <c r="A218" t="s">
        <v>49</v>
      </c>
      <c s="34" t="s">
        <v>343</v>
      </c>
      <c s="34" t="s">
        <v>1750</v>
      </c>
      <c s="35" t="s">
        <v>5</v>
      </c>
      <c s="6" t="s">
        <v>1751</v>
      </c>
      <c s="36" t="s">
        <v>423</v>
      </c>
      <c s="37">
        <v>2291.22</v>
      </c>
      <c s="36">
        <v>0.00051</v>
      </c>
      <c s="36">
        <f>ROUND(G218*H218,6)</f>
      </c>
      <c r="L218" s="38">
        <v>0</v>
      </c>
      <c s="32">
        <f>ROUND(ROUND(L218,2)*ROUND(G218,3),2)</f>
      </c>
      <c s="36" t="s">
        <v>919</v>
      </c>
      <c>
        <f>(M218*21)/100</f>
      </c>
      <c t="s">
        <v>27</v>
      </c>
    </row>
    <row r="219" spans="1:5" ht="25.5">
      <c r="A219" s="35" t="s">
        <v>55</v>
      </c>
      <c r="E219" s="39" t="s">
        <v>1751</v>
      </c>
    </row>
    <row r="220" spans="1:5" ht="12.75">
      <c r="A220" s="35" t="s">
        <v>56</v>
      </c>
      <c r="E220" s="40" t="s">
        <v>5</v>
      </c>
    </row>
    <row r="221" spans="1:5" ht="12.75">
      <c r="A221" t="s">
        <v>57</v>
      </c>
      <c r="E221" s="39" t="s">
        <v>5</v>
      </c>
    </row>
    <row r="222" spans="1:16" ht="25.5">
      <c r="A222" t="s">
        <v>49</v>
      </c>
      <c s="34" t="s">
        <v>346</v>
      </c>
      <c s="34" t="s">
        <v>1752</v>
      </c>
      <c s="35" t="s">
        <v>5</v>
      </c>
      <c s="6" t="s">
        <v>1753</v>
      </c>
      <c s="36" t="s">
        <v>423</v>
      </c>
      <c s="37">
        <v>984.55</v>
      </c>
      <c s="36">
        <v>0.09668</v>
      </c>
      <c s="36">
        <f>ROUND(G222*H222,6)</f>
      </c>
      <c r="L222" s="38">
        <v>0</v>
      </c>
      <c s="32">
        <f>ROUND(ROUND(L222,2)*ROUND(G222,3),2)</f>
      </c>
      <c s="36" t="s">
        <v>919</v>
      </c>
      <c>
        <f>(M222*21)/100</f>
      </c>
      <c t="s">
        <v>27</v>
      </c>
    </row>
    <row r="223" spans="1:5" ht="25.5">
      <c r="A223" s="35" t="s">
        <v>55</v>
      </c>
      <c r="E223" s="39" t="s">
        <v>1753</v>
      </c>
    </row>
    <row r="224" spans="1:5" ht="12.75">
      <c r="A224" s="35" t="s">
        <v>56</v>
      </c>
      <c r="E224" s="40" t="s">
        <v>5</v>
      </c>
    </row>
    <row r="225" spans="1:5" ht="12.75">
      <c r="A225" t="s">
        <v>57</v>
      </c>
      <c r="E225" s="39" t="s">
        <v>5</v>
      </c>
    </row>
    <row r="226" spans="1:16" ht="25.5">
      <c r="A226" t="s">
        <v>49</v>
      </c>
      <c s="34" t="s">
        <v>349</v>
      </c>
      <c s="34" t="s">
        <v>1754</v>
      </c>
      <c s="35" t="s">
        <v>5</v>
      </c>
      <c s="6" t="s">
        <v>1755</v>
      </c>
      <c s="36" t="s">
        <v>423</v>
      </c>
      <c s="37">
        <v>322.12</v>
      </c>
      <c s="36">
        <v>0.10373</v>
      </c>
      <c s="36">
        <f>ROUND(G226*H226,6)</f>
      </c>
      <c r="L226" s="38">
        <v>0</v>
      </c>
      <c s="32">
        <f>ROUND(ROUND(L226,2)*ROUND(G226,3),2)</f>
      </c>
      <c s="36" t="s">
        <v>919</v>
      </c>
      <c>
        <f>(M226*21)/100</f>
      </c>
      <c t="s">
        <v>27</v>
      </c>
    </row>
    <row r="227" spans="1:5" ht="25.5">
      <c r="A227" s="35" t="s">
        <v>55</v>
      </c>
      <c r="E227" s="39" t="s">
        <v>1755</v>
      </c>
    </row>
    <row r="228" spans="1:5" ht="12.75">
      <c r="A228" s="35" t="s">
        <v>56</v>
      </c>
      <c r="E228" s="40" t="s">
        <v>5</v>
      </c>
    </row>
    <row r="229" spans="1:5" ht="12.75">
      <c r="A229" t="s">
        <v>57</v>
      </c>
      <c r="E229" s="39" t="s">
        <v>5</v>
      </c>
    </row>
    <row r="230" spans="1:16" ht="25.5">
      <c r="A230" t="s">
        <v>49</v>
      </c>
      <c s="34" t="s">
        <v>352</v>
      </c>
      <c s="34" t="s">
        <v>1756</v>
      </c>
      <c s="35" t="s">
        <v>5</v>
      </c>
      <c s="6" t="s">
        <v>1757</v>
      </c>
      <c s="36" t="s">
        <v>423</v>
      </c>
      <c s="37">
        <v>984.55</v>
      </c>
      <c s="36">
        <v>0.15559</v>
      </c>
      <c s="36">
        <f>ROUND(G230*H230,6)</f>
      </c>
      <c r="L230" s="38">
        <v>0</v>
      </c>
      <c s="32">
        <f>ROUND(ROUND(L230,2)*ROUND(G230,3),2)</f>
      </c>
      <c s="36" t="s">
        <v>919</v>
      </c>
      <c>
        <f>(M230*21)/100</f>
      </c>
      <c t="s">
        <v>27</v>
      </c>
    </row>
    <row r="231" spans="1:5" ht="25.5">
      <c r="A231" s="35" t="s">
        <v>55</v>
      </c>
      <c r="E231" s="39" t="s">
        <v>1757</v>
      </c>
    </row>
    <row r="232" spans="1:5" ht="12.75">
      <c r="A232" s="35" t="s">
        <v>56</v>
      </c>
      <c r="E232" s="40" t="s">
        <v>5</v>
      </c>
    </row>
    <row r="233" spans="1:5" ht="12.75">
      <c r="A233" t="s">
        <v>57</v>
      </c>
      <c r="E233" s="39" t="s">
        <v>5</v>
      </c>
    </row>
    <row r="234" spans="1:16" ht="25.5">
      <c r="A234" t="s">
        <v>49</v>
      </c>
      <c s="34" t="s">
        <v>355</v>
      </c>
      <c s="34" t="s">
        <v>1758</v>
      </c>
      <c s="35" t="s">
        <v>5</v>
      </c>
      <c s="6" t="s">
        <v>1759</v>
      </c>
      <c s="36" t="s">
        <v>423</v>
      </c>
      <c s="37">
        <v>96</v>
      </c>
      <c s="36">
        <v>0.015403</v>
      </c>
      <c s="36">
        <f>ROUND(G234*H234,6)</f>
      </c>
      <c r="L234" s="38">
        <v>0</v>
      </c>
      <c s="32">
        <f>ROUND(ROUND(L234,2)*ROUND(G234,3),2)</f>
      </c>
      <c s="36" t="s">
        <v>919</v>
      </c>
      <c>
        <f>(M234*21)/100</f>
      </c>
      <c t="s">
        <v>27</v>
      </c>
    </row>
    <row r="235" spans="1:5" ht="38.25">
      <c r="A235" s="35" t="s">
        <v>55</v>
      </c>
      <c r="E235" s="39" t="s">
        <v>1760</v>
      </c>
    </row>
    <row r="236" spans="1:5" ht="12.75">
      <c r="A236" s="35" t="s">
        <v>56</v>
      </c>
      <c r="E236" s="40" t="s">
        <v>5</v>
      </c>
    </row>
    <row r="237" spans="1:5" ht="12.75">
      <c r="A237" t="s">
        <v>57</v>
      </c>
      <c r="E237" s="39" t="s">
        <v>5</v>
      </c>
    </row>
    <row r="238" spans="1:16" ht="25.5">
      <c r="A238" t="s">
        <v>49</v>
      </c>
      <c s="34" t="s">
        <v>358</v>
      </c>
      <c s="34" t="s">
        <v>1761</v>
      </c>
      <c s="35" t="s">
        <v>5</v>
      </c>
      <c s="6" t="s">
        <v>1762</v>
      </c>
      <c s="36" t="s">
        <v>423</v>
      </c>
      <c s="37">
        <v>364</v>
      </c>
      <c s="36">
        <v>0.015403</v>
      </c>
      <c s="36">
        <f>ROUND(G238*H238,6)</f>
      </c>
      <c r="L238" s="38">
        <v>0</v>
      </c>
      <c s="32">
        <f>ROUND(ROUND(L238,2)*ROUND(G238,3),2)</f>
      </c>
      <c s="36" t="s">
        <v>919</v>
      </c>
      <c>
        <f>(M238*21)/100</f>
      </c>
      <c t="s">
        <v>27</v>
      </c>
    </row>
    <row r="239" spans="1:5" ht="38.25">
      <c r="A239" s="35" t="s">
        <v>55</v>
      </c>
      <c r="E239" s="39" t="s">
        <v>1763</v>
      </c>
    </row>
    <row r="240" spans="1:5" ht="12.75">
      <c r="A240" s="35" t="s">
        <v>56</v>
      </c>
      <c r="E240" s="40" t="s">
        <v>5</v>
      </c>
    </row>
    <row r="241" spans="1:5" ht="12.75">
      <c r="A241" t="s">
        <v>57</v>
      </c>
      <c r="E241" s="39" t="s">
        <v>5</v>
      </c>
    </row>
    <row r="242" spans="1:16" ht="12.75">
      <c r="A242" t="s">
        <v>49</v>
      </c>
      <c s="34" t="s">
        <v>361</v>
      </c>
      <c s="34" t="s">
        <v>1764</v>
      </c>
      <c s="35" t="s">
        <v>5</v>
      </c>
      <c s="6" t="s">
        <v>1765</v>
      </c>
      <c s="36" t="s">
        <v>423</v>
      </c>
      <c s="37">
        <v>296.96</v>
      </c>
      <c s="36">
        <v>0.622754</v>
      </c>
      <c s="36">
        <f>ROUND(G242*H242,6)</f>
      </c>
      <c r="L242" s="38">
        <v>0</v>
      </c>
      <c s="32">
        <f>ROUND(ROUND(L242,2)*ROUND(G242,3),2)</f>
      </c>
      <c s="36" t="s">
        <v>919</v>
      </c>
      <c>
        <f>(M242*21)/100</f>
      </c>
      <c t="s">
        <v>27</v>
      </c>
    </row>
    <row r="243" spans="1:5" ht="12.75">
      <c r="A243" s="35" t="s">
        <v>55</v>
      </c>
      <c r="E243" s="39" t="s">
        <v>1765</v>
      </c>
    </row>
    <row r="244" spans="1:5" ht="12.75">
      <c r="A244" s="35" t="s">
        <v>56</v>
      </c>
      <c r="E244" s="40" t="s">
        <v>5</v>
      </c>
    </row>
    <row r="245" spans="1:5" ht="12.75">
      <c r="A245" t="s">
        <v>57</v>
      </c>
      <c r="E245" s="39" t="s">
        <v>5</v>
      </c>
    </row>
    <row r="246" spans="1:16" ht="25.5">
      <c r="A246" t="s">
        <v>49</v>
      </c>
      <c s="34" t="s">
        <v>364</v>
      </c>
      <c s="34" t="s">
        <v>1766</v>
      </c>
      <c s="35" t="s">
        <v>5</v>
      </c>
      <c s="6" t="s">
        <v>1075</v>
      </c>
      <c s="36" t="s">
        <v>423</v>
      </c>
      <c s="37">
        <v>181.4</v>
      </c>
      <c s="36">
        <v>0.08922</v>
      </c>
      <c s="36">
        <f>ROUND(G246*H246,6)</f>
      </c>
      <c r="L246" s="38">
        <v>0</v>
      </c>
      <c s="32">
        <f>ROUND(ROUND(L246,2)*ROUND(G246,3),2)</f>
      </c>
      <c s="36" t="s">
        <v>919</v>
      </c>
      <c>
        <f>(M246*21)/100</f>
      </c>
      <c t="s">
        <v>27</v>
      </c>
    </row>
    <row r="247" spans="1:5" ht="51">
      <c r="A247" s="35" t="s">
        <v>55</v>
      </c>
      <c r="E247" s="39" t="s">
        <v>1767</v>
      </c>
    </row>
    <row r="248" spans="1:5" ht="12.75">
      <c r="A248" s="35" t="s">
        <v>56</v>
      </c>
      <c r="E248" s="40" t="s">
        <v>5</v>
      </c>
    </row>
    <row r="249" spans="1:5" ht="12.75">
      <c r="A249" t="s">
        <v>57</v>
      </c>
      <c r="E249" s="39" t="s">
        <v>5</v>
      </c>
    </row>
    <row r="250" spans="1:16" ht="12.75">
      <c r="A250" t="s">
        <v>49</v>
      </c>
      <c s="34" t="s">
        <v>367</v>
      </c>
      <c s="34" t="s">
        <v>1078</v>
      </c>
      <c s="35" t="s">
        <v>5</v>
      </c>
      <c s="6" t="s">
        <v>1079</v>
      </c>
      <c s="36" t="s">
        <v>423</v>
      </c>
      <c s="37">
        <v>181.764</v>
      </c>
      <c s="36">
        <v>0.131</v>
      </c>
      <c s="36">
        <f>ROUND(G250*H250,6)</f>
      </c>
      <c r="L250" s="38">
        <v>0</v>
      </c>
      <c s="32">
        <f>ROUND(ROUND(L250,2)*ROUND(G250,3),2)</f>
      </c>
      <c s="36" t="s">
        <v>919</v>
      </c>
      <c>
        <f>(M250*21)/100</f>
      </c>
      <c t="s">
        <v>27</v>
      </c>
    </row>
    <row r="251" spans="1:5" ht="12.75">
      <c r="A251" s="35" t="s">
        <v>55</v>
      </c>
      <c r="E251" s="39" t="s">
        <v>1079</v>
      </c>
    </row>
    <row r="252" spans="1:5" ht="12.75">
      <c r="A252" s="35" t="s">
        <v>56</v>
      </c>
      <c r="E252" s="40" t="s">
        <v>5</v>
      </c>
    </row>
    <row r="253" spans="1:5" ht="12.75">
      <c r="A253" t="s">
        <v>57</v>
      </c>
      <c r="E253" s="39" t="s">
        <v>5</v>
      </c>
    </row>
    <row r="254" spans="1:16" ht="12.75">
      <c r="A254" t="s">
        <v>49</v>
      </c>
      <c s="34" t="s">
        <v>370</v>
      </c>
      <c s="34" t="s">
        <v>1768</v>
      </c>
      <c s="35" t="s">
        <v>5</v>
      </c>
      <c s="6" t="s">
        <v>1769</v>
      </c>
      <c s="36" t="s">
        <v>423</v>
      </c>
      <c s="37">
        <v>3.264</v>
      </c>
      <c s="36">
        <v>0.131</v>
      </c>
      <c s="36">
        <f>ROUND(G254*H254,6)</f>
      </c>
      <c r="L254" s="38">
        <v>0</v>
      </c>
      <c s="32">
        <f>ROUND(ROUND(L254,2)*ROUND(G254,3),2)</f>
      </c>
      <c s="36" t="s">
        <v>919</v>
      </c>
      <c>
        <f>(M254*21)/100</f>
      </c>
      <c t="s">
        <v>27</v>
      </c>
    </row>
    <row r="255" spans="1:5" ht="12.75">
      <c r="A255" s="35" t="s">
        <v>55</v>
      </c>
      <c r="E255" s="39" t="s">
        <v>1769</v>
      </c>
    </row>
    <row r="256" spans="1:5" ht="12.75">
      <c r="A256" s="35" t="s">
        <v>56</v>
      </c>
      <c r="E256" s="40" t="s">
        <v>5</v>
      </c>
    </row>
    <row r="257" spans="1:5" ht="12.75">
      <c r="A257" t="s">
        <v>57</v>
      </c>
      <c r="E257" s="39" t="s">
        <v>5</v>
      </c>
    </row>
    <row r="258" spans="1:16" ht="25.5">
      <c r="A258" t="s">
        <v>49</v>
      </c>
      <c s="34" t="s">
        <v>373</v>
      </c>
      <c s="34" t="s">
        <v>1770</v>
      </c>
      <c s="35" t="s">
        <v>5</v>
      </c>
      <c s="6" t="s">
        <v>1075</v>
      </c>
      <c s="36" t="s">
        <v>423</v>
      </c>
      <c s="37">
        <v>598.78</v>
      </c>
      <c s="36">
        <v>0.09062</v>
      </c>
      <c s="36">
        <f>ROUND(G258*H258,6)</f>
      </c>
      <c r="L258" s="38">
        <v>0</v>
      </c>
      <c s="32">
        <f>ROUND(ROUND(L258,2)*ROUND(G258,3),2)</f>
      </c>
      <c s="36" t="s">
        <v>919</v>
      </c>
      <c>
        <f>(M258*21)/100</f>
      </c>
      <c t="s">
        <v>27</v>
      </c>
    </row>
    <row r="259" spans="1:5" ht="51">
      <c r="A259" s="35" t="s">
        <v>55</v>
      </c>
      <c r="E259" s="39" t="s">
        <v>1771</v>
      </c>
    </row>
    <row r="260" spans="1:5" ht="12.75">
      <c r="A260" s="35" t="s">
        <v>56</v>
      </c>
      <c r="E260" s="40" t="s">
        <v>5</v>
      </c>
    </row>
    <row r="261" spans="1:5" ht="12.75">
      <c r="A261" t="s">
        <v>57</v>
      </c>
      <c r="E261" s="39" t="s">
        <v>5</v>
      </c>
    </row>
    <row r="262" spans="1:16" ht="12.75">
      <c r="A262" t="s">
        <v>49</v>
      </c>
      <c s="34" t="s">
        <v>376</v>
      </c>
      <c s="34" t="s">
        <v>1772</v>
      </c>
      <c s="35" t="s">
        <v>5</v>
      </c>
      <c s="6" t="s">
        <v>1773</v>
      </c>
      <c s="36" t="s">
        <v>423</v>
      </c>
      <c s="37">
        <v>604.768</v>
      </c>
      <c s="36">
        <v>0.176</v>
      </c>
      <c s="36">
        <f>ROUND(G262*H262,6)</f>
      </c>
      <c r="L262" s="38">
        <v>0</v>
      </c>
      <c s="32">
        <f>ROUND(ROUND(L262,2)*ROUND(G262,3),2)</f>
      </c>
      <c s="36" t="s">
        <v>919</v>
      </c>
      <c>
        <f>(M262*21)/100</f>
      </c>
      <c t="s">
        <v>27</v>
      </c>
    </row>
    <row r="263" spans="1:5" ht="12.75">
      <c r="A263" s="35" t="s">
        <v>55</v>
      </c>
      <c r="E263" s="39" t="s">
        <v>1773</v>
      </c>
    </row>
    <row r="264" spans="1:5" ht="12.75">
      <c r="A264" s="35" t="s">
        <v>56</v>
      </c>
      <c r="E264" s="40" t="s">
        <v>5</v>
      </c>
    </row>
    <row r="265" spans="1:5" ht="12.75">
      <c r="A265" t="s">
        <v>57</v>
      </c>
      <c r="E265" s="39" t="s">
        <v>5</v>
      </c>
    </row>
    <row r="266" spans="1:16" ht="12.75">
      <c r="A266" t="s">
        <v>49</v>
      </c>
      <c s="34" t="s">
        <v>379</v>
      </c>
      <c s="34" t="s">
        <v>1774</v>
      </c>
      <c s="35" t="s">
        <v>5</v>
      </c>
      <c s="6" t="s">
        <v>1775</v>
      </c>
      <c s="36" t="s">
        <v>64</v>
      </c>
      <c s="37">
        <v>256.84</v>
      </c>
      <c s="36">
        <v>0.0036</v>
      </c>
      <c s="36">
        <f>ROUND(G266*H266,6)</f>
      </c>
      <c r="L266" s="38">
        <v>0</v>
      </c>
      <c s="32">
        <f>ROUND(ROUND(L266,2)*ROUND(G266,3),2)</f>
      </c>
      <c s="36" t="s">
        <v>919</v>
      </c>
      <c>
        <f>(M266*21)/100</f>
      </c>
      <c t="s">
        <v>27</v>
      </c>
    </row>
    <row r="267" spans="1:5" ht="12.75">
      <c r="A267" s="35" t="s">
        <v>55</v>
      </c>
      <c r="E267" s="39" t="s">
        <v>1775</v>
      </c>
    </row>
    <row r="268" spans="1:5" ht="12.75">
      <c r="A268" s="35" t="s">
        <v>56</v>
      </c>
      <c r="E268" s="40" t="s">
        <v>5</v>
      </c>
    </row>
    <row r="269" spans="1:5" ht="12.75">
      <c r="A269" t="s">
        <v>57</v>
      </c>
      <c r="E269" s="39" t="s">
        <v>5</v>
      </c>
    </row>
    <row r="270" spans="1:13" ht="12.75">
      <c r="A270" t="s">
        <v>46</v>
      </c>
      <c r="C270" s="31" t="s">
        <v>125</v>
      </c>
      <c r="E270" s="33" t="s">
        <v>1082</v>
      </c>
      <c r="J270" s="32">
        <f>0</f>
      </c>
      <c s="32">
        <f>0</f>
      </c>
      <c s="32">
        <f>0+L271+L275+L279+L283+L287+L291+L295+L299+L303</f>
      </c>
      <c s="32">
        <f>0+M271+M275+M279+M283+M287+M291+M295+M299+M303</f>
      </c>
    </row>
    <row r="271" spans="1:16" ht="25.5">
      <c r="A271" t="s">
        <v>49</v>
      </c>
      <c s="34" t="s">
        <v>382</v>
      </c>
      <c s="34" t="s">
        <v>1485</v>
      </c>
      <c s="35" t="s">
        <v>5</v>
      </c>
      <c s="6" t="s">
        <v>1486</v>
      </c>
      <c s="36" t="s">
        <v>64</v>
      </c>
      <c s="37">
        <v>63</v>
      </c>
      <c s="36">
        <v>1.1E-05</v>
      </c>
      <c s="36">
        <f>ROUND(G271*H271,6)</f>
      </c>
      <c r="L271" s="38">
        <v>0</v>
      </c>
      <c s="32">
        <f>ROUND(ROUND(L271,2)*ROUND(G271,3),2)</f>
      </c>
      <c s="36" t="s">
        <v>919</v>
      </c>
      <c>
        <f>(M271*21)/100</f>
      </c>
      <c t="s">
        <v>27</v>
      </c>
    </row>
    <row r="272" spans="1:5" ht="25.5">
      <c r="A272" s="35" t="s">
        <v>55</v>
      </c>
      <c r="E272" s="39" t="s">
        <v>1486</v>
      </c>
    </row>
    <row r="273" spans="1:5" ht="12.75">
      <c r="A273" s="35" t="s">
        <v>56</v>
      </c>
      <c r="E273" s="40" t="s">
        <v>5</v>
      </c>
    </row>
    <row r="274" spans="1:5" ht="12.75">
      <c r="A274" t="s">
        <v>57</v>
      </c>
      <c r="E274" s="39" t="s">
        <v>5</v>
      </c>
    </row>
    <row r="275" spans="1:16" ht="12.75">
      <c r="A275" t="s">
        <v>49</v>
      </c>
      <c s="34" t="s">
        <v>385</v>
      </c>
      <c s="34" t="s">
        <v>1776</v>
      </c>
      <c s="35" t="s">
        <v>5</v>
      </c>
      <c s="6" t="s">
        <v>1777</v>
      </c>
      <c s="36" t="s">
        <v>64</v>
      </c>
      <c s="37">
        <v>64.89</v>
      </c>
      <c s="36">
        <v>0.00259</v>
      </c>
      <c s="36">
        <f>ROUND(G275*H275,6)</f>
      </c>
      <c r="L275" s="38">
        <v>0</v>
      </c>
      <c s="32">
        <f>ROUND(ROUND(L275,2)*ROUND(G275,3),2)</f>
      </c>
      <c s="36" t="s">
        <v>919</v>
      </c>
      <c>
        <f>(M275*21)/100</f>
      </c>
      <c t="s">
        <v>27</v>
      </c>
    </row>
    <row r="276" spans="1:5" ht="12.75">
      <c r="A276" s="35" t="s">
        <v>55</v>
      </c>
      <c r="E276" s="39" t="s">
        <v>1777</v>
      </c>
    </row>
    <row r="277" spans="1:5" ht="12.75">
      <c r="A277" s="35" t="s">
        <v>56</v>
      </c>
      <c r="E277" s="40" t="s">
        <v>5</v>
      </c>
    </row>
    <row r="278" spans="1:5" ht="12.75">
      <c r="A278" t="s">
        <v>57</v>
      </c>
      <c r="E278" s="39" t="s">
        <v>5</v>
      </c>
    </row>
    <row r="279" spans="1:16" ht="25.5">
      <c r="A279" t="s">
        <v>49</v>
      </c>
      <c s="34" t="s">
        <v>388</v>
      </c>
      <c s="34" t="s">
        <v>1778</v>
      </c>
      <c s="35" t="s">
        <v>5</v>
      </c>
      <c s="6" t="s">
        <v>1779</v>
      </c>
      <c s="36" t="s">
        <v>53</v>
      </c>
      <c s="37">
        <v>1</v>
      </c>
      <c s="36">
        <v>0.058034</v>
      </c>
      <c s="36">
        <f>ROUND(G279*H279,6)</f>
      </c>
      <c r="L279" s="38">
        <v>0</v>
      </c>
      <c s="32">
        <f>ROUND(ROUND(L279,2)*ROUND(G279,3),2)</f>
      </c>
      <c s="36" t="s">
        <v>919</v>
      </c>
      <c>
        <f>(M279*21)/100</f>
      </c>
      <c t="s">
        <v>27</v>
      </c>
    </row>
    <row r="280" spans="1:5" ht="25.5">
      <c r="A280" s="35" t="s">
        <v>55</v>
      </c>
      <c r="E280" s="39" t="s">
        <v>1779</v>
      </c>
    </row>
    <row r="281" spans="1:5" ht="12.75">
      <c r="A281" s="35" t="s">
        <v>56</v>
      </c>
      <c r="E281" s="40" t="s">
        <v>5</v>
      </c>
    </row>
    <row r="282" spans="1:5" ht="12.75">
      <c r="A282" t="s">
        <v>57</v>
      </c>
      <c r="E282" s="39" t="s">
        <v>5</v>
      </c>
    </row>
    <row r="283" spans="1:16" ht="25.5">
      <c r="A283" t="s">
        <v>49</v>
      </c>
      <c s="34" t="s">
        <v>391</v>
      </c>
      <c s="34" t="s">
        <v>1780</v>
      </c>
      <c s="35" t="s">
        <v>5</v>
      </c>
      <c s="6" t="s">
        <v>1781</v>
      </c>
      <c s="36" t="s">
        <v>53</v>
      </c>
      <c s="37">
        <v>1</v>
      </c>
      <c s="36">
        <v>0.011357</v>
      </c>
      <c s="36">
        <f>ROUND(G283*H283,6)</f>
      </c>
      <c r="L283" s="38">
        <v>0</v>
      </c>
      <c s="32">
        <f>ROUND(ROUND(L283,2)*ROUND(G283,3),2)</f>
      </c>
      <c s="36" t="s">
        <v>919</v>
      </c>
      <c>
        <f>(M283*21)/100</f>
      </c>
      <c t="s">
        <v>27</v>
      </c>
    </row>
    <row r="284" spans="1:5" ht="25.5">
      <c r="A284" s="35" t="s">
        <v>55</v>
      </c>
      <c r="E284" s="39" t="s">
        <v>1781</v>
      </c>
    </row>
    <row r="285" spans="1:5" ht="12.75">
      <c r="A285" s="35" t="s">
        <v>56</v>
      </c>
      <c r="E285" s="40" t="s">
        <v>5</v>
      </c>
    </row>
    <row r="286" spans="1:5" ht="12.75">
      <c r="A286" t="s">
        <v>57</v>
      </c>
      <c r="E286" s="39" t="s">
        <v>5</v>
      </c>
    </row>
    <row r="287" spans="1:16" ht="25.5">
      <c r="A287" t="s">
        <v>49</v>
      </c>
      <c s="34" t="s">
        <v>394</v>
      </c>
      <c s="34" t="s">
        <v>1782</v>
      </c>
      <c s="35" t="s">
        <v>5</v>
      </c>
      <c s="6" t="s">
        <v>1783</v>
      </c>
      <c s="36" t="s">
        <v>53</v>
      </c>
      <c s="37">
        <v>1</v>
      </c>
      <c s="36">
        <v>0.006216</v>
      </c>
      <c s="36">
        <f>ROUND(G287*H287,6)</f>
      </c>
      <c r="L287" s="38">
        <v>0</v>
      </c>
      <c s="32">
        <f>ROUND(ROUND(L287,2)*ROUND(G287,3),2)</f>
      </c>
      <c s="36" t="s">
        <v>919</v>
      </c>
      <c>
        <f>(M287*21)/100</f>
      </c>
      <c t="s">
        <v>27</v>
      </c>
    </row>
    <row r="288" spans="1:5" ht="25.5">
      <c r="A288" s="35" t="s">
        <v>55</v>
      </c>
      <c r="E288" s="39" t="s">
        <v>1783</v>
      </c>
    </row>
    <row r="289" spans="1:5" ht="12.75">
      <c r="A289" s="35" t="s">
        <v>56</v>
      </c>
      <c r="E289" s="40" t="s">
        <v>5</v>
      </c>
    </row>
    <row r="290" spans="1:5" ht="12.75">
      <c r="A290" t="s">
        <v>57</v>
      </c>
      <c r="E290" s="39" t="s">
        <v>5</v>
      </c>
    </row>
    <row r="291" spans="1:16" ht="25.5">
      <c r="A291" t="s">
        <v>49</v>
      </c>
      <c s="34" t="s">
        <v>398</v>
      </c>
      <c s="34" t="s">
        <v>1784</v>
      </c>
      <c s="35" t="s">
        <v>5</v>
      </c>
      <c s="6" t="s">
        <v>1785</v>
      </c>
      <c s="36" t="s">
        <v>53</v>
      </c>
      <c s="37">
        <v>1</v>
      </c>
      <c s="36">
        <v>0.002677</v>
      </c>
      <c s="36">
        <f>ROUND(G291*H291,6)</f>
      </c>
      <c r="L291" s="38">
        <v>0</v>
      </c>
      <c s="32">
        <f>ROUND(ROUND(L291,2)*ROUND(G291,3),2)</f>
      </c>
      <c s="36" t="s">
        <v>919</v>
      </c>
      <c>
        <f>(M291*21)/100</f>
      </c>
      <c t="s">
        <v>27</v>
      </c>
    </row>
    <row r="292" spans="1:5" ht="25.5">
      <c r="A292" s="35" t="s">
        <v>55</v>
      </c>
      <c r="E292" s="39" t="s">
        <v>1785</v>
      </c>
    </row>
    <row r="293" spans="1:5" ht="12.75">
      <c r="A293" s="35" t="s">
        <v>56</v>
      </c>
      <c r="E293" s="40" t="s">
        <v>5</v>
      </c>
    </row>
    <row r="294" spans="1:5" ht="12.75">
      <c r="A294" t="s">
        <v>57</v>
      </c>
      <c r="E294" s="39" t="s">
        <v>5</v>
      </c>
    </row>
    <row r="295" spans="1:16" ht="25.5">
      <c r="A295" t="s">
        <v>49</v>
      </c>
      <c s="34" t="s">
        <v>401</v>
      </c>
      <c s="34" t="s">
        <v>1786</v>
      </c>
      <c s="35" t="s">
        <v>5</v>
      </c>
      <c s="6" t="s">
        <v>1787</v>
      </c>
      <c s="36" t="s">
        <v>53</v>
      </c>
      <c s="37">
        <v>1</v>
      </c>
      <c s="36">
        <v>0.1056</v>
      </c>
      <c s="36">
        <f>ROUND(G295*H295,6)</f>
      </c>
      <c r="L295" s="38">
        <v>0</v>
      </c>
      <c s="32">
        <f>ROUND(ROUND(L295,2)*ROUND(G295,3),2)</f>
      </c>
      <c s="36" t="s">
        <v>919</v>
      </c>
      <c>
        <f>(M295*21)/100</f>
      </c>
      <c t="s">
        <v>27</v>
      </c>
    </row>
    <row r="296" spans="1:5" ht="25.5">
      <c r="A296" s="35" t="s">
        <v>55</v>
      </c>
      <c r="E296" s="39" t="s">
        <v>1787</v>
      </c>
    </row>
    <row r="297" spans="1:5" ht="12.75">
      <c r="A297" s="35" t="s">
        <v>56</v>
      </c>
      <c r="E297" s="40" t="s">
        <v>5</v>
      </c>
    </row>
    <row r="298" spans="1:5" ht="12.75">
      <c r="A298" t="s">
        <v>57</v>
      </c>
      <c r="E298" s="39" t="s">
        <v>5</v>
      </c>
    </row>
    <row r="299" spans="1:16" ht="25.5">
      <c r="A299" t="s">
        <v>49</v>
      </c>
      <c s="34" t="s">
        <v>405</v>
      </c>
      <c s="34" t="s">
        <v>1788</v>
      </c>
      <c s="35" t="s">
        <v>5</v>
      </c>
      <c s="6" t="s">
        <v>1789</v>
      </c>
      <c s="36" t="s">
        <v>53</v>
      </c>
      <c s="37">
        <v>1</v>
      </c>
      <c s="36">
        <v>0.02424</v>
      </c>
      <c s="36">
        <f>ROUND(G299*H299,6)</f>
      </c>
      <c r="L299" s="38">
        <v>0</v>
      </c>
      <c s="32">
        <f>ROUND(ROUND(L299,2)*ROUND(G299,3),2)</f>
      </c>
      <c s="36" t="s">
        <v>919</v>
      </c>
      <c>
        <f>(M299*21)/100</f>
      </c>
      <c t="s">
        <v>27</v>
      </c>
    </row>
    <row r="300" spans="1:5" ht="25.5">
      <c r="A300" s="35" t="s">
        <v>55</v>
      </c>
      <c r="E300" s="39" t="s">
        <v>1789</v>
      </c>
    </row>
    <row r="301" spans="1:5" ht="12.75">
      <c r="A301" s="35" t="s">
        <v>56</v>
      </c>
      <c r="E301" s="40" t="s">
        <v>5</v>
      </c>
    </row>
    <row r="302" spans="1:5" ht="12.75">
      <c r="A302" t="s">
        <v>57</v>
      </c>
      <c r="E302" s="39" t="s">
        <v>5</v>
      </c>
    </row>
    <row r="303" spans="1:16" ht="25.5">
      <c r="A303" t="s">
        <v>49</v>
      </c>
      <c s="34" t="s">
        <v>408</v>
      </c>
      <c s="34" t="s">
        <v>1790</v>
      </c>
      <c s="35" t="s">
        <v>5</v>
      </c>
      <c s="6" t="s">
        <v>1791</v>
      </c>
      <c s="36" t="s">
        <v>53</v>
      </c>
      <c s="37">
        <v>1</v>
      </c>
      <c s="36">
        <v>0.1111</v>
      </c>
      <c s="36">
        <f>ROUND(G303*H303,6)</f>
      </c>
      <c r="L303" s="38">
        <v>0</v>
      </c>
      <c s="32">
        <f>ROUND(ROUND(L303,2)*ROUND(G303,3),2)</f>
      </c>
      <c s="36" t="s">
        <v>919</v>
      </c>
      <c>
        <f>(M303*21)/100</f>
      </c>
      <c t="s">
        <v>27</v>
      </c>
    </row>
    <row r="304" spans="1:5" ht="25.5">
      <c r="A304" s="35" t="s">
        <v>55</v>
      </c>
      <c r="E304" s="39" t="s">
        <v>1791</v>
      </c>
    </row>
    <row r="305" spans="1:5" ht="12.75">
      <c r="A305" s="35" t="s">
        <v>56</v>
      </c>
      <c r="E305" s="40" t="s">
        <v>5</v>
      </c>
    </row>
    <row r="306" spans="1:5" ht="12.75">
      <c r="A306" t="s">
        <v>57</v>
      </c>
      <c r="E306" s="39" t="s">
        <v>5</v>
      </c>
    </row>
    <row r="307" spans="1:13" ht="12.75">
      <c r="A307" t="s">
        <v>46</v>
      </c>
      <c r="C307" s="31" t="s">
        <v>128</v>
      </c>
      <c r="E307" s="33" t="s">
        <v>974</v>
      </c>
      <c r="J307" s="32">
        <f>0</f>
      </c>
      <c s="32">
        <f>0</f>
      </c>
      <c s="32">
        <f>0+L308+L312+L316+L320+L324+L328+L332+L336+L340+L344+L348+L352</f>
      </c>
      <c s="32">
        <f>0+M308+M312+M316+M320+M324+M328+M332+M336+M340+M344+M348+M352</f>
      </c>
    </row>
    <row r="308" spans="1:16" ht="25.5">
      <c r="A308" t="s">
        <v>49</v>
      </c>
      <c s="34" t="s">
        <v>1640</v>
      </c>
      <c s="34" t="s">
        <v>1094</v>
      </c>
      <c s="35" t="s">
        <v>5</v>
      </c>
      <c s="6" t="s">
        <v>1095</v>
      </c>
      <c s="36" t="s">
        <v>64</v>
      </c>
      <c s="37">
        <v>258.98</v>
      </c>
      <c s="36">
        <v>0.1554</v>
      </c>
      <c s="36">
        <f>ROUND(G308*H308,6)</f>
      </c>
      <c r="L308" s="38">
        <v>0</v>
      </c>
      <c s="32">
        <f>ROUND(ROUND(L308,2)*ROUND(G308,3),2)</f>
      </c>
      <c s="36" t="s">
        <v>919</v>
      </c>
      <c>
        <f>(M308*21)/100</f>
      </c>
      <c t="s">
        <v>27</v>
      </c>
    </row>
    <row r="309" spans="1:5" ht="38.25">
      <c r="A309" s="35" t="s">
        <v>55</v>
      </c>
      <c r="E309" s="39" t="s">
        <v>1096</v>
      </c>
    </row>
    <row r="310" spans="1:5" ht="12.75">
      <c r="A310" s="35" t="s">
        <v>56</v>
      </c>
      <c r="E310" s="40" t="s">
        <v>5</v>
      </c>
    </row>
    <row r="311" spans="1:5" ht="12.75">
      <c r="A311" t="s">
        <v>57</v>
      </c>
      <c r="E311" s="39" t="s">
        <v>5</v>
      </c>
    </row>
    <row r="312" spans="1:16" ht="12.75">
      <c r="A312" t="s">
        <v>49</v>
      </c>
      <c s="34" t="s">
        <v>1641</v>
      </c>
      <c s="34" t="s">
        <v>1098</v>
      </c>
      <c s="35" t="s">
        <v>5</v>
      </c>
      <c s="6" t="s">
        <v>1099</v>
      </c>
      <c s="36" t="s">
        <v>64</v>
      </c>
      <c s="37">
        <v>264.16</v>
      </c>
      <c s="36">
        <v>0.08</v>
      </c>
      <c s="36">
        <f>ROUND(G312*H312,6)</f>
      </c>
      <c r="L312" s="38">
        <v>0</v>
      </c>
      <c s="32">
        <f>ROUND(ROUND(L312,2)*ROUND(G312,3),2)</f>
      </c>
      <c s="36" t="s">
        <v>919</v>
      </c>
      <c>
        <f>(M312*21)/100</f>
      </c>
      <c t="s">
        <v>27</v>
      </c>
    </row>
    <row r="313" spans="1:5" ht="12.75">
      <c r="A313" s="35" t="s">
        <v>55</v>
      </c>
      <c r="E313" s="39" t="s">
        <v>1099</v>
      </c>
    </row>
    <row r="314" spans="1:5" ht="12.75">
      <c r="A314" s="35" t="s">
        <v>56</v>
      </c>
      <c r="E314" s="40" t="s">
        <v>5</v>
      </c>
    </row>
    <row r="315" spans="1:5" ht="12.75">
      <c r="A315" t="s">
        <v>57</v>
      </c>
      <c r="E315" s="39" t="s">
        <v>5</v>
      </c>
    </row>
    <row r="316" spans="1:16" ht="38.25">
      <c r="A316" t="s">
        <v>49</v>
      </c>
      <c s="34" t="s">
        <v>1644</v>
      </c>
      <c s="34" t="s">
        <v>1100</v>
      </c>
      <c s="35" t="s">
        <v>5</v>
      </c>
      <c s="6" t="s">
        <v>1101</v>
      </c>
      <c s="36" t="s">
        <v>64</v>
      </c>
      <c s="37">
        <v>29.4</v>
      </c>
      <c s="36">
        <v>0.1295</v>
      </c>
      <c s="36">
        <f>ROUND(G316*H316,6)</f>
      </c>
      <c r="L316" s="38">
        <v>0</v>
      </c>
      <c s="32">
        <f>ROUND(ROUND(L316,2)*ROUND(G316,3),2)</f>
      </c>
      <c s="36" t="s">
        <v>919</v>
      </c>
      <c>
        <f>(M316*21)/100</f>
      </c>
      <c t="s">
        <v>27</v>
      </c>
    </row>
    <row r="317" spans="1:5" ht="38.25">
      <c r="A317" s="35" t="s">
        <v>55</v>
      </c>
      <c r="E317" s="39" t="s">
        <v>1102</v>
      </c>
    </row>
    <row r="318" spans="1:5" ht="12.75">
      <c r="A318" s="35" t="s">
        <v>56</v>
      </c>
      <c r="E318" s="40" t="s">
        <v>5</v>
      </c>
    </row>
    <row r="319" spans="1:5" ht="12.75">
      <c r="A319" t="s">
        <v>57</v>
      </c>
      <c r="E319" s="39" t="s">
        <v>5</v>
      </c>
    </row>
    <row r="320" spans="1:16" ht="12.75">
      <c r="A320" t="s">
        <v>49</v>
      </c>
      <c s="34" t="s">
        <v>1647</v>
      </c>
      <c s="34" t="s">
        <v>1792</v>
      </c>
      <c s="35" t="s">
        <v>5</v>
      </c>
      <c s="6" t="s">
        <v>1793</v>
      </c>
      <c s="36" t="s">
        <v>64</v>
      </c>
      <c s="37">
        <v>29.988</v>
      </c>
      <c s="36">
        <v>0.05612</v>
      </c>
      <c s="36">
        <f>ROUND(G320*H320,6)</f>
      </c>
      <c r="L320" s="38">
        <v>0</v>
      </c>
      <c s="32">
        <f>ROUND(ROUND(L320,2)*ROUND(G320,3),2)</f>
      </c>
      <c s="36" t="s">
        <v>919</v>
      </c>
      <c>
        <f>(M320*21)/100</f>
      </c>
      <c t="s">
        <v>27</v>
      </c>
    </row>
    <row r="321" spans="1:5" ht="12.75">
      <c r="A321" s="35" t="s">
        <v>55</v>
      </c>
      <c r="E321" s="39" t="s">
        <v>1793</v>
      </c>
    </row>
    <row r="322" spans="1:5" ht="12.75">
      <c r="A322" s="35" t="s">
        <v>56</v>
      </c>
      <c r="E322" s="40" t="s">
        <v>5</v>
      </c>
    </row>
    <row r="323" spans="1:5" ht="12.75">
      <c r="A323" t="s">
        <v>57</v>
      </c>
      <c r="E323" s="39" t="s">
        <v>5</v>
      </c>
    </row>
    <row r="324" spans="1:16" ht="25.5">
      <c r="A324" t="s">
        <v>49</v>
      </c>
      <c s="34" t="s">
        <v>1650</v>
      </c>
      <c s="34" t="s">
        <v>1794</v>
      </c>
      <c s="35" t="s">
        <v>5</v>
      </c>
      <c s="6" t="s">
        <v>1795</v>
      </c>
      <c s="36" t="s">
        <v>423</v>
      </c>
      <c s="37">
        <v>2843.81</v>
      </c>
      <c s="36">
        <v>0.000468</v>
      </c>
      <c s="36">
        <f>ROUND(G324*H324,6)</f>
      </c>
      <c r="L324" s="38">
        <v>0</v>
      </c>
      <c s="32">
        <f>ROUND(ROUND(L324,2)*ROUND(G324,3),2)</f>
      </c>
      <c s="36" t="s">
        <v>919</v>
      </c>
      <c>
        <f>(M324*21)/100</f>
      </c>
      <c t="s">
        <v>27</v>
      </c>
    </row>
    <row r="325" spans="1:5" ht="25.5">
      <c r="A325" s="35" t="s">
        <v>55</v>
      </c>
      <c r="E325" s="39" t="s">
        <v>1795</v>
      </c>
    </row>
    <row r="326" spans="1:5" ht="12.75">
      <c r="A326" s="35" t="s">
        <v>56</v>
      </c>
      <c r="E326" s="40" t="s">
        <v>5</v>
      </c>
    </row>
    <row r="327" spans="1:5" ht="12.75">
      <c r="A327" t="s">
        <v>57</v>
      </c>
      <c r="E327" s="39" t="s">
        <v>5</v>
      </c>
    </row>
    <row r="328" spans="1:16" ht="12.75">
      <c r="A328" t="s">
        <v>49</v>
      </c>
      <c s="34" t="s">
        <v>1653</v>
      </c>
      <c s="34" t="s">
        <v>1796</v>
      </c>
      <c s="35" t="s">
        <v>5</v>
      </c>
      <c s="6" t="s">
        <v>1797</v>
      </c>
      <c s="36" t="s">
        <v>64</v>
      </c>
      <c s="37">
        <v>256.84</v>
      </c>
      <c s="36">
        <v>1E-06</v>
      </c>
      <c s="36">
        <f>ROUND(G328*H328,6)</f>
      </c>
      <c r="L328" s="38">
        <v>0</v>
      </c>
      <c s="32">
        <f>ROUND(ROUND(L328,2)*ROUND(G328,3),2)</f>
      </c>
      <c s="36" t="s">
        <v>919</v>
      </c>
      <c>
        <f>(M328*21)/100</f>
      </c>
      <c t="s">
        <v>27</v>
      </c>
    </row>
    <row r="329" spans="1:5" ht="12.75">
      <c r="A329" s="35" t="s">
        <v>55</v>
      </c>
      <c r="E329" s="39" t="s">
        <v>1797</v>
      </c>
    </row>
    <row r="330" spans="1:5" ht="12.75">
      <c r="A330" s="35" t="s">
        <v>56</v>
      </c>
      <c r="E330" s="40" t="s">
        <v>5</v>
      </c>
    </row>
    <row r="331" spans="1:5" ht="12.75">
      <c r="A331" t="s">
        <v>57</v>
      </c>
      <c r="E331" s="39" t="s">
        <v>5</v>
      </c>
    </row>
    <row r="332" spans="1:16" ht="12.75">
      <c r="A332" t="s">
        <v>49</v>
      </c>
      <c s="34" t="s">
        <v>1656</v>
      </c>
      <c s="34" t="s">
        <v>1798</v>
      </c>
      <c s="35" t="s">
        <v>5</v>
      </c>
      <c s="6" t="s">
        <v>1799</v>
      </c>
      <c s="36" t="s">
        <v>64</v>
      </c>
      <c s="37">
        <v>2.5</v>
      </c>
      <c s="36">
        <v>0.292209</v>
      </c>
      <c s="36">
        <f>ROUND(G332*H332,6)</f>
      </c>
      <c r="L332" s="38">
        <v>0</v>
      </c>
      <c s="32">
        <f>ROUND(ROUND(L332,2)*ROUND(G332,3),2)</f>
      </c>
      <c s="36" t="s">
        <v>919</v>
      </c>
      <c>
        <f>(M332*21)/100</f>
      </c>
      <c t="s">
        <v>27</v>
      </c>
    </row>
    <row r="333" spans="1:5" ht="12.75">
      <c r="A333" s="35" t="s">
        <v>55</v>
      </c>
      <c r="E333" s="39" t="s">
        <v>1799</v>
      </c>
    </row>
    <row r="334" spans="1:5" ht="12.75">
      <c r="A334" s="35" t="s">
        <v>56</v>
      </c>
      <c r="E334" s="40" t="s">
        <v>5</v>
      </c>
    </row>
    <row r="335" spans="1:5" ht="12.75">
      <c r="A335" t="s">
        <v>57</v>
      </c>
      <c r="E335" s="39" t="s">
        <v>5</v>
      </c>
    </row>
    <row r="336" spans="1:16" ht="12.75">
      <c r="A336" t="s">
        <v>49</v>
      </c>
      <c s="34" t="s">
        <v>1658</v>
      </c>
      <c s="34" t="s">
        <v>1800</v>
      </c>
      <c s="35" t="s">
        <v>5</v>
      </c>
      <c s="6" t="s">
        <v>1801</v>
      </c>
      <c s="36" t="s">
        <v>64</v>
      </c>
      <c s="37">
        <v>2.5</v>
      </c>
      <c s="36">
        <v>0.021</v>
      </c>
      <c s="36">
        <f>ROUND(G336*H336,6)</f>
      </c>
      <c r="L336" s="38">
        <v>0</v>
      </c>
      <c s="32">
        <f>ROUND(ROUND(L336,2)*ROUND(G336,3),2)</f>
      </c>
      <c s="36" t="s">
        <v>919</v>
      </c>
      <c>
        <f>(M336*21)/100</f>
      </c>
      <c t="s">
        <v>27</v>
      </c>
    </row>
    <row r="337" spans="1:5" ht="12.75">
      <c r="A337" s="35" t="s">
        <v>55</v>
      </c>
      <c r="E337" s="39" t="s">
        <v>1801</v>
      </c>
    </row>
    <row r="338" spans="1:5" ht="12.75">
      <c r="A338" s="35" t="s">
        <v>56</v>
      </c>
      <c r="E338" s="40" t="s">
        <v>5</v>
      </c>
    </row>
    <row r="339" spans="1:5" ht="12.75">
      <c r="A339" t="s">
        <v>57</v>
      </c>
      <c r="E339" s="39" t="s">
        <v>5</v>
      </c>
    </row>
    <row r="340" spans="1:16" ht="12.75">
      <c r="A340" t="s">
        <v>49</v>
      </c>
      <c s="34" t="s">
        <v>1659</v>
      </c>
      <c s="34" t="s">
        <v>1802</v>
      </c>
      <c s="35" t="s">
        <v>5</v>
      </c>
      <c s="6" t="s">
        <v>1803</v>
      </c>
      <c s="36" t="s">
        <v>64</v>
      </c>
      <c s="37">
        <v>2.5</v>
      </c>
      <c s="36">
        <v>0.0036</v>
      </c>
      <c s="36">
        <f>ROUND(G340*H340,6)</f>
      </c>
      <c r="L340" s="38">
        <v>0</v>
      </c>
      <c s="32">
        <f>ROUND(ROUND(L340,2)*ROUND(G340,3),2)</f>
      </c>
      <c s="36" t="s">
        <v>919</v>
      </c>
      <c>
        <f>(M340*21)/100</f>
      </c>
      <c t="s">
        <v>27</v>
      </c>
    </row>
    <row r="341" spans="1:5" ht="12.75">
      <c r="A341" s="35" t="s">
        <v>55</v>
      </c>
      <c r="E341" s="39" t="s">
        <v>1803</v>
      </c>
    </row>
    <row r="342" spans="1:5" ht="12.75">
      <c r="A342" s="35" t="s">
        <v>56</v>
      </c>
      <c r="E342" s="40" t="s">
        <v>5</v>
      </c>
    </row>
    <row r="343" spans="1:5" ht="12.75">
      <c r="A343" t="s">
        <v>57</v>
      </c>
      <c r="E343" s="39" t="s">
        <v>5</v>
      </c>
    </row>
    <row r="344" spans="1:16" ht="25.5">
      <c r="A344" t="s">
        <v>49</v>
      </c>
      <c s="34" t="s">
        <v>1661</v>
      </c>
      <c s="34" t="s">
        <v>1804</v>
      </c>
      <c s="35" t="s">
        <v>5</v>
      </c>
      <c s="6" t="s">
        <v>1805</v>
      </c>
      <c s="36" t="s">
        <v>64</v>
      </c>
      <c s="37">
        <v>109</v>
      </c>
      <c s="36">
        <v>0.25565</v>
      </c>
      <c s="36">
        <f>ROUND(G344*H344,6)</f>
      </c>
      <c r="L344" s="38">
        <v>0</v>
      </c>
      <c s="32">
        <f>ROUND(ROUND(L344,2)*ROUND(G344,3),2)</f>
      </c>
      <c s="36" t="s">
        <v>919</v>
      </c>
      <c>
        <f>(M344*21)/100</f>
      </c>
      <c t="s">
        <v>27</v>
      </c>
    </row>
    <row r="345" spans="1:5" ht="25.5">
      <c r="A345" s="35" t="s">
        <v>55</v>
      </c>
      <c r="E345" s="39" t="s">
        <v>1805</v>
      </c>
    </row>
    <row r="346" spans="1:5" ht="12.75">
      <c r="A346" s="35" t="s">
        <v>56</v>
      </c>
      <c r="E346" s="40" t="s">
        <v>5</v>
      </c>
    </row>
    <row r="347" spans="1:5" ht="12.75">
      <c r="A347" t="s">
        <v>57</v>
      </c>
      <c r="E347" s="39" t="s">
        <v>1806</v>
      </c>
    </row>
    <row r="348" spans="1:16" ht="12.75">
      <c r="A348" t="s">
        <v>49</v>
      </c>
      <c s="34" t="s">
        <v>1662</v>
      </c>
      <c s="34" t="s">
        <v>1807</v>
      </c>
      <c s="35" t="s">
        <v>5</v>
      </c>
      <c s="6" t="s">
        <v>1808</v>
      </c>
      <c s="36" t="s">
        <v>53</v>
      </c>
      <c s="37">
        <v>1</v>
      </c>
      <c s="36">
        <v>0.272048</v>
      </c>
      <c s="36">
        <f>ROUND(G348*H348,6)</f>
      </c>
      <c r="L348" s="38">
        <v>0</v>
      </c>
      <c s="32">
        <f>ROUND(ROUND(L348,2)*ROUND(G348,3),2)</f>
      </c>
      <c s="36" t="s">
        <v>919</v>
      </c>
      <c>
        <f>(M348*21)/100</f>
      </c>
      <c t="s">
        <v>27</v>
      </c>
    </row>
    <row r="349" spans="1:5" ht="12.75">
      <c r="A349" s="35" t="s">
        <v>55</v>
      </c>
      <c r="E349" s="39" t="s">
        <v>1808</v>
      </c>
    </row>
    <row r="350" spans="1:5" ht="12.75">
      <c r="A350" s="35" t="s">
        <v>56</v>
      </c>
      <c r="E350" s="40" t="s">
        <v>5</v>
      </c>
    </row>
    <row r="351" spans="1:5" ht="12.75">
      <c r="A351" t="s">
        <v>57</v>
      </c>
      <c r="E351" s="39" t="s">
        <v>5</v>
      </c>
    </row>
    <row r="352" spans="1:16" ht="12.75">
      <c r="A352" t="s">
        <v>49</v>
      </c>
      <c s="34" t="s">
        <v>1663</v>
      </c>
      <c s="34" t="s">
        <v>1809</v>
      </c>
      <c s="35" t="s">
        <v>5</v>
      </c>
      <c s="6" t="s">
        <v>1810</v>
      </c>
      <c s="36" t="s">
        <v>53</v>
      </c>
      <c s="37">
        <v>1</v>
      </c>
      <c s="36">
        <v>0.022</v>
      </c>
      <c s="36">
        <f>ROUND(G352*H352,6)</f>
      </c>
      <c r="L352" s="38">
        <v>0</v>
      </c>
      <c s="32">
        <f>ROUND(ROUND(L352,2)*ROUND(G352,3),2)</f>
      </c>
      <c s="36" t="s">
        <v>919</v>
      </c>
      <c>
        <f>(M352*21)/100</f>
      </c>
      <c t="s">
        <v>27</v>
      </c>
    </row>
    <row r="353" spans="1:5" ht="12.75">
      <c r="A353" s="35" t="s">
        <v>55</v>
      </c>
      <c r="E353" s="39" t="s">
        <v>1810</v>
      </c>
    </row>
    <row r="354" spans="1:5" ht="12.75">
      <c r="A354" s="35" t="s">
        <v>56</v>
      </c>
      <c r="E354" s="40" t="s">
        <v>5</v>
      </c>
    </row>
    <row r="355" spans="1:5" ht="12.75">
      <c r="A355" t="s">
        <v>57</v>
      </c>
      <c r="E355" s="39" t="s">
        <v>5</v>
      </c>
    </row>
    <row r="356" spans="1:13" ht="12.75">
      <c r="A356" t="s">
        <v>46</v>
      </c>
      <c r="C356" s="31" t="s">
        <v>987</v>
      </c>
      <c r="E356" s="33" t="s">
        <v>988</v>
      </c>
      <c r="J356" s="32">
        <f>0</f>
      </c>
      <c s="32">
        <f>0</f>
      </c>
      <c s="32">
        <f>0+L357+L361</f>
      </c>
      <c s="32">
        <f>0+M357+M361</f>
      </c>
    </row>
    <row r="357" spans="1:16" ht="25.5">
      <c r="A357" t="s">
        <v>49</v>
      </c>
      <c s="34" t="s">
        <v>1664</v>
      </c>
      <c s="34" t="s">
        <v>989</v>
      </c>
      <c s="35" t="s">
        <v>990</v>
      </c>
      <c s="6" t="s">
        <v>991</v>
      </c>
      <c s="36" t="s">
        <v>932</v>
      </c>
      <c s="37">
        <v>1413.177</v>
      </c>
      <c s="36">
        <v>0</v>
      </c>
      <c s="36">
        <f>ROUND(G357*H357,6)</f>
      </c>
      <c r="L357" s="38">
        <v>0</v>
      </c>
      <c s="32">
        <f>ROUND(ROUND(L357,2)*ROUND(G357,3),2)</f>
      </c>
      <c s="36" t="s">
        <v>99</v>
      </c>
      <c>
        <f>(M357*21)/100</f>
      </c>
      <c t="s">
        <v>27</v>
      </c>
    </row>
    <row r="358" spans="1:5" ht="25.5">
      <c r="A358" s="35" t="s">
        <v>55</v>
      </c>
      <c r="E358" s="39" t="s">
        <v>991</v>
      </c>
    </row>
    <row r="359" spans="1:5" ht="12.75">
      <c r="A359" s="35" t="s">
        <v>56</v>
      </c>
      <c r="E359" s="40" t="s">
        <v>5</v>
      </c>
    </row>
    <row r="360" spans="1:5" ht="153">
      <c r="A360" t="s">
        <v>57</v>
      </c>
      <c r="E360" s="39" t="s">
        <v>992</v>
      </c>
    </row>
    <row r="361" spans="1:16" ht="25.5">
      <c r="A361" t="s">
        <v>49</v>
      </c>
      <c s="34" t="s">
        <v>1665</v>
      </c>
      <c s="34" t="s">
        <v>993</v>
      </c>
      <c s="35" t="s">
        <v>994</v>
      </c>
      <c s="6" t="s">
        <v>995</v>
      </c>
      <c s="36" t="s">
        <v>932</v>
      </c>
      <c s="37">
        <v>3297.414</v>
      </c>
      <c s="36">
        <v>0</v>
      </c>
      <c s="36">
        <f>ROUND(G361*H361,6)</f>
      </c>
      <c r="L361" s="38">
        <v>0</v>
      </c>
      <c s="32">
        <f>ROUND(ROUND(L361,2)*ROUND(G361,3),2)</f>
      </c>
      <c s="36" t="s">
        <v>99</v>
      </c>
      <c>
        <f>(M361*21)/100</f>
      </c>
      <c t="s">
        <v>27</v>
      </c>
    </row>
    <row r="362" spans="1:5" ht="25.5">
      <c r="A362" s="35" t="s">
        <v>55</v>
      </c>
      <c r="E362" s="39" t="s">
        <v>995</v>
      </c>
    </row>
    <row r="363" spans="1:5" ht="12.75">
      <c r="A363" s="35" t="s">
        <v>56</v>
      </c>
      <c r="E363" s="40" t="s">
        <v>5</v>
      </c>
    </row>
    <row r="364" spans="1:5" ht="153">
      <c r="A364" t="s">
        <v>57</v>
      </c>
      <c r="E364" s="39" t="s">
        <v>992</v>
      </c>
    </row>
    <row r="365" spans="1:13" ht="12.75">
      <c r="A365" t="s">
        <v>46</v>
      </c>
      <c r="C365" s="31" t="s">
        <v>996</v>
      </c>
      <c r="E365" s="33" t="s">
        <v>997</v>
      </c>
      <c r="J365" s="32">
        <f>0</f>
      </c>
      <c s="32">
        <f>0</f>
      </c>
      <c s="32">
        <f>0+L366</f>
      </c>
      <c s="32">
        <f>0+M366</f>
      </c>
    </row>
    <row r="366" spans="1:16" ht="25.5">
      <c r="A366" t="s">
        <v>49</v>
      </c>
      <c s="34" t="s">
        <v>1666</v>
      </c>
      <c s="34" t="s">
        <v>1811</v>
      </c>
      <c s="35" t="s">
        <v>5</v>
      </c>
      <c s="6" t="s">
        <v>1812</v>
      </c>
      <c s="36" t="s">
        <v>932</v>
      </c>
      <c s="37">
        <v>1228.035</v>
      </c>
      <c s="36">
        <v>0</v>
      </c>
      <c s="36">
        <f>ROUND(G366*H366,6)</f>
      </c>
      <c r="L366" s="38">
        <v>0</v>
      </c>
      <c s="32">
        <f>ROUND(ROUND(L366,2)*ROUND(G366,3),2)</f>
      </c>
      <c s="36" t="s">
        <v>919</v>
      </c>
      <c>
        <f>(M366*21)/100</f>
      </c>
      <c t="s">
        <v>27</v>
      </c>
    </row>
    <row r="367" spans="1:5" ht="25.5">
      <c r="A367" s="35" t="s">
        <v>55</v>
      </c>
      <c r="E367" s="39" t="s">
        <v>1812</v>
      </c>
    </row>
    <row r="368" spans="1:5" ht="12.75">
      <c r="A368" s="35" t="s">
        <v>56</v>
      </c>
      <c r="E368" s="40" t="s">
        <v>5</v>
      </c>
    </row>
    <row r="369" spans="1:5" ht="12.75">
      <c r="A369" t="s">
        <v>57</v>
      </c>
      <c r="E3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1670</v>
      </c>
      <c s="41">
        <f>Rekapitulace!C36</f>
      </c>
      <c s="20" t="s">
        <v>0</v>
      </c>
      <c t="s">
        <v>23</v>
      </c>
      <c t="s">
        <v>27</v>
      </c>
    </row>
    <row r="4" spans="1:16" ht="32" customHeight="1">
      <c r="A4" s="24" t="s">
        <v>20</v>
      </c>
      <c s="25" t="s">
        <v>28</v>
      </c>
      <c s="27" t="s">
        <v>1670</v>
      </c>
      <c r="E4" s="26" t="s">
        <v>1671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COUNTIFS(L8:L322,"=0",A8:A322,"P")+COUNTIFS(L8:L322,"",A8:A322,"P")+SUM(Q8:Q322)</f>
      </c>
    </row>
    <row r="8" spans="1:13" ht="12.75">
      <c r="A8" t="s">
        <v>44</v>
      </c>
      <c r="C8" s="28" t="s">
        <v>1815</v>
      </c>
      <c r="E8" s="30" t="s">
        <v>1814</v>
      </c>
      <c r="J8" s="29">
        <f>0+J9+J194+J203+J212+J233+J258+J267+J292+J317</f>
      </c>
      <c s="29">
        <f>0+K9+K194+K203+K212+K233+K258+K267+K292+K317</f>
      </c>
      <c s="29">
        <f>0+L9+L194+L203+L212+L233+L258+L267+L292+L317</f>
      </c>
      <c s="29">
        <f>0+M9+M194+M203+M212+M233+M258+M267+M292+M317</f>
      </c>
    </row>
    <row r="9" spans="1:13" ht="12.75">
      <c r="A9" t="s">
        <v>46</v>
      </c>
      <c r="C9" s="31" t="s">
        <v>47</v>
      </c>
      <c r="E9" s="33" t="s">
        <v>1232</v>
      </c>
      <c r="J9" s="32">
        <f>0</f>
      </c>
      <c s="32">
        <f>0</f>
      </c>
      <c s="32">
        <f>0+L10+L14+L18+L22+L26+L30+L34+L38+L42+L46+L50+L54+L58+L62+L66+L70+L74+L78+L82+L86+L90+L94+L98+L102+L106+L110+L114+L118+L122+L126+L130+L134+L138+L142+L146+L150+L154+L158+L162+L166+L170+L174+L178+L182+L186+L190</f>
      </c>
      <c s="32">
        <f>0+M10+M14+M18+M22+M26+M30+M34+M38+M42+M46+M50+M54+M58+M62+M66+M70+M74+M78+M82+M86+M90+M94+M98+M102+M106+M110+M114+M118+M122+M126+M130+M134+M138+M142+M146+M150+M154+M158+M162+M166+M170+M174+M178+M182+M186+M190</f>
      </c>
    </row>
    <row r="10" spans="1:16" ht="12.75">
      <c r="A10" t="s">
        <v>49</v>
      </c>
      <c s="34" t="s">
        <v>218</v>
      </c>
      <c s="34" t="s">
        <v>1816</v>
      </c>
      <c s="35" t="s">
        <v>5</v>
      </c>
      <c s="6" t="s">
        <v>1817</v>
      </c>
      <c s="36" t="s">
        <v>1238</v>
      </c>
      <c s="37">
        <v>1</v>
      </c>
      <c s="36">
        <v>0</v>
      </c>
      <c s="36">
        <f>ROUND(G10*H10,6)</f>
      </c>
      <c r="L10" s="38">
        <v>0</v>
      </c>
      <c s="32">
        <f>ROUND(ROUND(L10,2)*ROUND(G10,3),2)</f>
      </c>
      <c s="36" t="s">
        <v>99</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220</v>
      </c>
      <c s="34" t="s">
        <v>1818</v>
      </c>
      <c s="35" t="s">
        <v>5</v>
      </c>
      <c s="6" t="s">
        <v>1819</v>
      </c>
      <c s="36" t="s">
        <v>1238</v>
      </c>
      <c s="37">
        <v>1</v>
      </c>
      <c s="36">
        <v>0</v>
      </c>
      <c s="36">
        <f>ROUND(G14*H14,6)</f>
      </c>
      <c r="L14" s="38">
        <v>0</v>
      </c>
      <c s="32">
        <f>ROUND(ROUND(L14,2)*ROUND(G14,3),2)</f>
      </c>
      <c s="36" t="s">
        <v>99</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222</v>
      </c>
      <c s="34" t="s">
        <v>1820</v>
      </c>
      <c s="35" t="s">
        <v>5</v>
      </c>
      <c s="6" t="s">
        <v>1821</v>
      </c>
      <c s="36" t="s">
        <v>1238</v>
      </c>
      <c s="37">
        <v>2</v>
      </c>
      <c s="36">
        <v>0</v>
      </c>
      <c s="36">
        <f>ROUND(G18*H18,6)</f>
      </c>
      <c r="L18" s="38">
        <v>0</v>
      </c>
      <c s="32">
        <f>ROUND(ROUND(L18,2)*ROUND(G18,3),2)</f>
      </c>
      <c s="36" t="s">
        <v>99</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224</v>
      </c>
      <c s="34" t="s">
        <v>1822</v>
      </c>
      <c s="35" t="s">
        <v>5</v>
      </c>
      <c s="6" t="s">
        <v>1823</v>
      </c>
      <c s="36" t="s">
        <v>1238</v>
      </c>
      <c s="37">
        <v>1</v>
      </c>
      <c s="36">
        <v>0</v>
      </c>
      <c s="36">
        <f>ROUND(G22*H22,6)</f>
      </c>
      <c r="L22" s="38">
        <v>0</v>
      </c>
      <c s="32">
        <f>ROUND(ROUND(L22,2)*ROUND(G22,3),2)</f>
      </c>
      <c s="36" t="s">
        <v>99</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227</v>
      </c>
      <c s="34" t="s">
        <v>1824</v>
      </c>
      <c s="35" t="s">
        <v>5</v>
      </c>
      <c s="6" t="s">
        <v>1825</v>
      </c>
      <c s="36" t="s">
        <v>1238</v>
      </c>
      <c s="37">
        <v>1</v>
      </c>
      <c s="36">
        <v>0</v>
      </c>
      <c s="36">
        <f>ROUND(G26*H26,6)</f>
      </c>
      <c r="L26" s="38">
        <v>0</v>
      </c>
      <c s="32">
        <f>ROUND(ROUND(L26,2)*ROUND(G26,3),2)</f>
      </c>
      <c s="36" t="s">
        <v>99</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50</v>
      </c>
      <c s="34" t="s">
        <v>1826</v>
      </c>
      <c s="35" t="s">
        <v>5</v>
      </c>
      <c s="6" t="s">
        <v>1827</v>
      </c>
      <c s="36" t="s">
        <v>1238</v>
      </c>
      <c s="37">
        <v>3</v>
      </c>
      <c s="36">
        <v>0</v>
      </c>
      <c s="36">
        <f>ROUND(G30*H30,6)</f>
      </c>
      <c r="L30" s="38">
        <v>0</v>
      </c>
      <c s="32">
        <f>ROUND(ROUND(L30,2)*ROUND(G30,3),2)</f>
      </c>
      <c s="36" t="s">
        <v>99</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61</v>
      </c>
      <c s="34" t="s">
        <v>1828</v>
      </c>
      <c s="35" t="s">
        <v>5</v>
      </c>
      <c s="6" t="s">
        <v>1829</v>
      </c>
      <c s="36" t="s">
        <v>1238</v>
      </c>
      <c s="37">
        <v>2</v>
      </c>
      <c s="36">
        <v>0</v>
      </c>
      <c s="36">
        <f>ROUND(G34*H34,6)</f>
      </c>
      <c r="L34" s="38">
        <v>0</v>
      </c>
      <c s="32">
        <f>ROUND(ROUND(L34,2)*ROUND(G34,3),2)</f>
      </c>
      <c s="36" t="s">
        <v>99</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65</v>
      </c>
      <c s="34" t="s">
        <v>1830</v>
      </c>
      <c s="35" t="s">
        <v>5</v>
      </c>
      <c s="6" t="s">
        <v>1831</v>
      </c>
      <c s="36" t="s">
        <v>1238</v>
      </c>
      <c s="37">
        <v>3</v>
      </c>
      <c s="36">
        <v>0</v>
      </c>
      <c s="36">
        <f>ROUND(G38*H38,6)</f>
      </c>
      <c r="L38" s="38">
        <v>0</v>
      </c>
      <c s="32">
        <f>ROUND(ROUND(L38,2)*ROUND(G38,3),2)</f>
      </c>
      <c s="36" t="s">
        <v>99</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68</v>
      </c>
      <c s="34" t="s">
        <v>1832</v>
      </c>
      <c s="35" t="s">
        <v>5</v>
      </c>
      <c s="6" t="s">
        <v>1833</v>
      </c>
      <c s="36" t="s">
        <v>1238</v>
      </c>
      <c s="37">
        <v>3</v>
      </c>
      <c s="36">
        <v>0</v>
      </c>
      <c s="36">
        <f>ROUND(G42*H42,6)</f>
      </c>
      <c r="L42" s="38">
        <v>0</v>
      </c>
      <c s="32">
        <f>ROUND(ROUND(L42,2)*ROUND(G42,3),2)</f>
      </c>
      <c s="36" t="s">
        <v>99</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71</v>
      </c>
      <c s="34" t="s">
        <v>1834</v>
      </c>
      <c s="35" t="s">
        <v>5</v>
      </c>
      <c s="6" t="s">
        <v>1835</v>
      </c>
      <c s="36" t="s">
        <v>1238</v>
      </c>
      <c s="37">
        <v>3</v>
      </c>
      <c s="36">
        <v>0</v>
      </c>
      <c s="36">
        <f>ROUND(G46*H46,6)</f>
      </c>
      <c r="L46" s="38">
        <v>0</v>
      </c>
      <c s="32">
        <f>ROUND(ROUND(L46,2)*ROUND(G46,3),2)</f>
      </c>
      <c s="36" t="s">
        <v>99</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74</v>
      </c>
      <c s="34" t="s">
        <v>1836</v>
      </c>
      <c s="35" t="s">
        <v>5</v>
      </c>
      <c s="6" t="s">
        <v>1837</v>
      </c>
      <c s="36" t="s">
        <v>1238</v>
      </c>
      <c s="37">
        <v>2</v>
      </c>
      <c s="36">
        <v>0</v>
      </c>
      <c s="36">
        <f>ROUND(G50*H50,6)</f>
      </c>
      <c r="L50" s="38">
        <v>0</v>
      </c>
      <c s="32">
        <f>ROUND(ROUND(L50,2)*ROUND(G50,3),2)</f>
      </c>
      <c s="36" t="s">
        <v>99</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77</v>
      </c>
      <c s="34" t="s">
        <v>1838</v>
      </c>
      <c s="35" t="s">
        <v>5</v>
      </c>
      <c s="6" t="s">
        <v>1839</v>
      </c>
      <c s="36" t="s">
        <v>1238</v>
      </c>
      <c s="37">
        <v>1</v>
      </c>
      <c s="36">
        <v>0</v>
      </c>
      <c s="36">
        <f>ROUND(G54*H54,6)</f>
      </c>
      <c r="L54" s="38">
        <v>0</v>
      </c>
      <c s="32">
        <f>ROUND(ROUND(L54,2)*ROUND(G54,3),2)</f>
      </c>
      <c s="36" t="s">
        <v>99</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80</v>
      </c>
      <c s="34" t="s">
        <v>1840</v>
      </c>
      <c s="35" t="s">
        <v>5</v>
      </c>
      <c s="6" t="s">
        <v>1841</v>
      </c>
      <c s="36" t="s">
        <v>1238</v>
      </c>
      <c s="37">
        <v>1</v>
      </c>
      <c s="36">
        <v>0</v>
      </c>
      <c s="36">
        <f>ROUND(G58*H58,6)</f>
      </c>
      <c r="L58" s="38">
        <v>0</v>
      </c>
      <c s="32">
        <f>ROUND(ROUND(L58,2)*ROUND(G58,3),2)</f>
      </c>
      <c s="36" t="s">
        <v>99</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83</v>
      </c>
      <c s="34" t="s">
        <v>1842</v>
      </c>
      <c s="35" t="s">
        <v>5</v>
      </c>
      <c s="6" t="s">
        <v>1843</v>
      </c>
      <c s="36" t="s">
        <v>64</v>
      </c>
      <c s="37">
        <v>545</v>
      </c>
      <c s="36">
        <v>0</v>
      </c>
      <c s="36">
        <f>ROUND(G62*H62,6)</f>
      </c>
      <c r="L62" s="38">
        <v>0</v>
      </c>
      <c s="32">
        <f>ROUND(ROUND(L62,2)*ROUND(G62,3),2)</f>
      </c>
      <c s="36" t="s">
        <v>99</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86</v>
      </c>
      <c s="34" t="s">
        <v>1844</v>
      </c>
      <c s="35" t="s">
        <v>5</v>
      </c>
      <c s="6" t="s">
        <v>1845</v>
      </c>
      <c s="36" t="s">
        <v>64</v>
      </c>
      <c s="37">
        <v>20</v>
      </c>
      <c s="36">
        <v>0</v>
      </c>
      <c s="36">
        <f>ROUND(G66*H66,6)</f>
      </c>
      <c r="L66" s="38">
        <v>0</v>
      </c>
      <c s="32">
        <f>ROUND(ROUND(L66,2)*ROUND(G66,3),2)</f>
      </c>
      <c s="36" t="s">
        <v>99</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89</v>
      </c>
      <c s="34" t="s">
        <v>1846</v>
      </c>
      <c s="35" t="s">
        <v>5</v>
      </c>
      <c s="6" t="s">
        <v>1847</v>
      </c>
      <c s="36" t="s">
        <v>64</v>
      </c>
      <c s="37">
        <v>120</v>
      </c>
      <c s="36">
        <v>0</v>
      </c>
      <c s="36">
        <f>ROUND(G70*H70,6)</f>
      </c>
      <c r="L70" s="38">
        <v>0</v>
      </c>
      <c s="32">
        <f>ROUND(ROUND(L70,2)*ROUND(G70,3),2)</f>
      </c>
      <c s="36" t="s">
        <v>99</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93</v>
      </c>
      <c s="34" t="s">
        <v>1848</v>
      </c>
      <c s="35" t="s">
        <v>5</v>
      </c>
      <c s="6" t="s">
        <v>1849</v>
      </c>
      <c s="36" t="s">
        <v>64</v>
      </c>
      <c s="37">
        <v>80</v>
      </c>
      <c s="36">
        <v>0</v>
      </c>
      <c s="36">
        <f>ROUND(G74*H74,6)</f>
      </c>
      <c r="L74" s="38">
        <v>0</v>
      </c>
      <c s="32">
        <f>ROUND(ROUND(L74,2)*ROUND(G74,3),2)</f>
      </c>
      <c s="36" t="s">
        <v>99</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96</v>
      </c>
      <c s="34" t="s">
        <v>1850</v>
      </c>
      <c s="35" t="s">
        <v>5</v>
      </c>
      <c s="6" t="s">
        <v>1851</v>
      </c>
      <c s="36" t="s">
        <v>64</v>
      </c>
      <c s="37">
        <v>150</v>
      </c>
      <c s="36">
        <v>0</v>
      </c>
      <c s="36">
        <f>ROUND(G78*H78,6)</f>
      </c>
      <c r="L78" s="38">
        <v>0</v>
      </c>
      <c s="32">
        <f>ROUND(ROUND(L78,2)*ROUND(G78,3),2)</f>
      </c>
      <c s="36" t="s">
        <v>99</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337</v>
      </c>
      <c s="34" t="s">
        <v>1852</v>
      </c>
      <c s="35" t="s">
        <v>5</v>
      </c>
      <c s="6" t="s">
        <v>1853</v>
      </c>
      <c s="36" t="s">
        <v>1238</v>
      </c>
      <c s="37">
        <v>12</v>
      </c>
      <c s="36">
        <v>0</v>
      </c>
      <c s="36">
        <f>ROUND(G82*H82,6)</f>
      </c>
      <c r="L82" s="38">
        <v>0</v>
      </c>
      <c s="32">
        <f>ROUND(ROUND(L82,2)*ROUND(G82,3),2)</f>
      </c>
      <c s="36" t="s">
        <v>99</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340</v>
      </c>
      <c s="34" t="s">
        <v>1854</v>
      </c>
      <c s="35" t="s">
        <v>5</v>
      </c>
      <c s="6" t="s">
        <v>1855</v>
      </c>
      <c s="36" t="s">
        <v>1238</v>
      </c>
      <c s="37">
        <v>8</v>
      </c>
      <c s="36">
        <v>0</v>
      </c>
      <c s="36">
        <f>ROUND(G86*H86,6)</f>
      </c>
      <c r="L86" s="38">
        <v>0</v>
      </c>
      <c s="32">
        <f>ROUND(ROUND(L86,2)*ROUND(G86,3),2)</f>
      </c>
      <c s="36" t="s">
        <v>99</v>
      </c>
      <c>
        <f>(M86*21)/100</f>
      </c>
      <c t="s">
        <v>27</v>
      </c>
    </row>
    <row r="87" spans="1:5" ht="12.75">
      <c r="A87" s="35" t="s">
        <v>55</v>
      </c>
      <c r="E87" s="39" t="s">
        <v>5</v>
      </c>
    </row>
    <row r="88" spans="1:5" ht="12.75">
      <c r="A88" s="35" t="s">
        <v>56</v>
      </c>
      <c r="E88" s="40" t="s">
        <v>5</v>
      </c>
    </row>
    <row r="89" spans="1:5" ht="12.75">
      <c r="A89" t="s">
        <v>57</v>
      </c>
      <c r="E89" s="39" t="s">
        <v>5</v>
      </c>
    </row>
    <row r="90" spans="1:16" ht="12.75">
      <c r="A90" t="s">
        <v>49</v>
      </c>
      <c s="34" t="s">
        <v>343</v>
      </c>
      <c s="34" t="s">
        <v>1856</v>
      </c>
      <c s="35" t="s">
        <v>5</v>
      </c>
      <c s="6" t="s">
        <v>1857</v>
      </c>
      <c s="36" t="s">
        <v>1238</v>
      </c>
      <c s="37">
        <v>2</v>
      </c>
      <c s="36">
        <v>0</v>
      </c>
      <c s="36">
        <f>ROUND(G90*H90,6)</f>
      </c>
      <c r="L90" s="38">
        <v>0</v>
      </c>
      <c s="32">
        <f>ROUND(ROUND(L90,2)*ROUND(G90,3),2)</f>
      </c>
      <c s="36" t="s">
        <v>99</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346</v>
      </c>
      <c s="34" t="s">
        <v>1858</v>
      </c>
      <c s="35" t="s">
        <v>5</v>
      </c>
      <c s="6" t="s">
        <v>1859</v>
      </c>
      <c s="36" t="s">
        <v>1238</v>
      </c>
      <c s="37">
        <v>4</v>
      </c>
      <c s="36">
        <v>0</v>
      </c>
      <c s="36">
        <f>ROUND(G94*H94,6)</f>
      </c>
      <c r="L94" s="38">
        <v>0</v>
      </c>
      <c s="32">
        <f>ROUND(ROUND(L94,2)*ROUND(G94,3),2)</f>
      </c>
      <c s="36" t="s">
        <v>99</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349</v>
      </c>
      <c s="34" t="s">
        <v>1860</v>
      </c>
      <c s="35" t="s">
        <v>5</v>
      </c>
      <c s="6" t="s">
        <v>1861</v>
      </c>
      <c s="36" t="s">
        <v>1238</v>
      </c>
      <c s="37">
        <v>4</v>
      </c>
      <c s="36">
        <v>0</v>
      </c>
      <c s="36">
        <f>ROUND(G98*H98,6)</f>
      </c>
      <c r="L98" s="38">
        <v>0</v>
      </c>
      <c s="32">
        <f>ROUND(ROUND(L98,2)*ROUND(G98,3),2)</f>
      </c>
      <c s="36" t="s">
        <v>99</v>
      </c>
      <c>
        <f>(M98*21)/100</f>
      </c>
      <c t="s">
        <v>27</v>
      </c>
    </row>
    <row r="99" spans="1:5" ht="12.75">
      <c r="A99" s="35" t="s">
        <v>55</v>
      </c>
      <c r="E99" s="39" t="s">
        <v>5</v>
      </c>
    </row>
    <row r="100" spans="1:5" ht="12.75">
      <c r="A100" s="35" t="s">
        <v>56</v>
      </c>
      <c r="E100" s="40" t="s">
        <v>5</v>
      </c>
    </row>
    <row r="101" spans="1:5" ht="12.75">
      <c r="A101" t="s">
        <v>57</v>
      </c>
      <c r="E101" s="39" t="s">
        <v>5</v>
      </c>
    </row>
    <row r="102" spans="1:16" ht="12.75">
      <c r="A102" t="s">
        <v>49</v>
      </c>
      <c s="34" t="s">
        <v>352</v>
      </c>
      <c s="34" t="s">
        <v>1862</v>
      </c>
      <c s="35" t="s">
        <v>5</v>
      </c>
      <c s="6" t="s">
        <v>1863</v>
      </c>
      <c s="36" t="s">
        <v>64</v>
      </c>
      <c s="37">
        <v>5</v>
      </c>
      <c s="36">
        <v>0</v>
      </c>
      <c s="36">
        <f>ROUND(G102*H102,6)</f>
      </c>
      <c r="L102" s="38">
        <v>0</v>
      </c>
      <c s="32">
        <f>ROUND(ROUND(L102,2)*ROUND(G102,3),2)</f>
      </c>
      <c s="36" t="s">
        <v>99</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355</v>
      </c>
      <c s="34" t="s">
        <v>1864</v>
      </c>
      <c s="35" t="s">
        <v>5</v>
      </c>
      <c s="6" t="s">
        <v>1865</v>
      </c>
      <c s="36" t="s">
        <v>1238</v>
      </c>
      <c s="37">
        <v>1</v>
      </c>
      <c s="36">
        <v>0</v>
      </c>
      <c s="36">
        <f>ROUND(G106*H106,6)</f>
      </c>
      <c r="L106" s="38">
        <v>0</v>
      </c>
      <c s="32">
        <f>ROUND(ROUND(L106,2)*ROUND(G106,3),2)</f>
      </c>
      <c s="36" t="s">
        <v>99</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358</v>
      </c>
      <c s="34" t="s">
        <v>1866</v>
      </c>
      <c s="35" t="s">
        <v>5</v>
      </c>
      <c s="6" t="s">
        <v>1867</v>
      </c>
      <c s="36" t="s">
        <v>1868</v>
      </c>
      <c s="37">
        <v>30</v>
      </c>
      <c s="36">
        <v>0</v>
      </c>
      <c s="36">
        <f>ROUND(G110*H110,6)</f>
      </c>
      <c r="L110" s="38">
        <v>0</v>
      </c>
      <c s="32">
        <f>ROUND(ROUND(L110,2)*ROUND(G110,3),2)</f>
      </c>
      <c s="36" t="s">
        <v>99</v>
      </c>
      <c>
        <f>(M110*21)/100</f>
      </c>
      <c t="s">
        <v>27</v>
      </c>
    </row>
    <row r="111" spans="1:5" ht="12.75">
      <c r="A111" s="35" t="s">
        <v>55</v>
      </c>
      <c r="E111" s="39" t="s">
        <v>5</v>
      </c>
    </row>
    <row r="112" spans="1:5" ht="12.75">
      <c r="A112" s="35" t="s">
        <v>56</v>
      </c>
      <c r="E112" s="40" t="s">
        <v>5</v>
      </c>
    </row>
    <row r="113" spans="1:5" ht="12.75">
      <c r="A113" t="s">
        <v>57</v>
      </c>
      <c r="E113" s="39" t="s">
        <v>5</v>
      </c>
    </row>
    <row r="114" spans="1:16" ht="12.75">
      <c r="A114" t="s">
        <v>49</v>
      </c>
      <c s="34" t="s">
        <v>361</v>
      </c>
      <c s="34" t="s">
        <v>1869</v>
      </c>
      <c s="35" t="s">
        <v>5</v>
      </c>
      <c s="6" t="s">
        <v>1870</v>
      </c>
      <c s="36" t="s">
        <v>1238</v>
      </c>
      <c s="37">
        <v>3</v>
      </c>
      <c s="36">
        <v>0</v>
      </c>
      <c s="36">
        <f>ROUND(G114*H114,6)</f>
      </c>
      <c r="L114" s="38">
        <v>0</v>
      </c>
      <c s="32">
        <f>ROUND(ROUND(L114,2)*ROUND(G114,3),2)</f>
      </c>
      <c s="36" t="s">
        <v>99</v>
      </c>
      <c>
        <f>(M114*21)/100</f>
      </c>
      <c t="s">
        <v>27</v>
      </c>
    </row>
    <row r="115" spans="1:5" ht="12.75">
      <c r="A115" s="35" t="s">
        <v>55</v>
      </c>
      <c r="E115" s="39" t="s">
        <v>5</v>
      </c>
    </row>
    <row r="116" spans="1:5" ht="12.75">
      <c r="A116" s="35" t="s">
        <v>56</v>
      </c>
      <c r="E116" s="40" t="s">
        <v>5</v>
      </c>
    </row>
    <row r="117" spans="1:5" ht="12.75">
      <c r="A117" t="s">
        <v>57</v>
      </c>
      <c r="E117" s="39" t="s">
        <v>5</v>
      </c>
    </row>
    <row r="118" spans="1:16" ht="12.75">
      <c r="A118" t="s">
        <v>49</v>
      </c>
      <c s="34" t="s">
        <v>364</v>
      </c>
      <c s="34" t="s">
        <v>1871</v>
      </c>
      <c s="35" t="s">
        <v>5</v>
      </c>
      <c s="6" t="s">
        <v>1872</v>
      </c>
      <c s="36" t="s">
        <v>1238</v>
      </c>
      <c s="37">
        <v>1</v>
      </c>
      <c s="36">
        <v>0</v>
      </c>
      <c s="36">
        <f>ROUND(G118*H118,6)</f>
      </c>
      <c r="L118" s="38">
        <v>0</v>
      </c>
      <c s="32">
        <f>ROUND(ROUND(L118,2)*ROUND(G118,3),2)</f>
      </c>
      <c s="36" t="s">
        <v>99</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367</v>
      </c>
      <c s="34" t="s">
        <v>1873</v>
      </c>
      <c s="35" t="s">
        <v>5</v>
      </c>
      <c s="6" t="s">
        <v>1874</v>
      </c>
      <c s="36" t="s">
        <v>1238</v>
      </c>
      <c s="37">
        <v>1</v>
      </c>
      <c s="36">
        <v>0</v>
      </c>
      <c s="36">
        <f>ROUND(G122*H122,6)</f>
      </c>
      <c r="L122" s="38">
        <v>0</v>
      </c>
      <c s="32">
        <f>ROUND(ROUND(L122,2)*ROUND(G122,3),2)</f>
      </c>
      <c s="36" t="s">
        <v>99</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370</v>
      </c>
      <c s="34" t="s">
        <v>1875</v>
      </c>
      <c s="35" t="s">
        <v>5</v>
      </c>
      <c s="6" t="s">
        <v>1876</v>
      </c>
      <c s="36" t="s">
        <v>1238</v>
      </c>
      <c s="37">
        <v>1</v>
      </c>
      <c s="36">
        <v>0</v>
      </c>
      <c s="36">
        <f>ROUND(G126*H126,6)</f>
      </c>
      <c r="L126" s="38">
        <v>0</v>
      </c>
      <c s="32">
        <f>ROUND(ROUND(L126,2)*ROUND(G126,3),2)</f>
      </c>
      <c s="36" t="s">
        <v>99</v>
      </c>
      <c>
        <f>(M126*21)/100</f>
      </c>
      <c t="s">
        <v>27</v>
      </c>
    </row>
    <row r="127" spans="1:5" ht="12.75">
      <c r="A127" s="35" t="s">
        <v>55</v>
      </c>
      <c r="E127" s="39" t="s">
        <v>5</v>
      </c>
    </row>
    <row r="128" spans="1:5" ht="12.75">
      <c r="A128" s="35" t="s">
        <v>56</v>
      </c>
      <c r="E128" s="40" t="s">
        <v>5</v>
      </c>
    </row>
    <row r="129" spans="1:5" ht="12.75">
      <c r="A129" t="s">
        <v>57</v>
      </c>
      <c r="E129" s="39" t="s">
        <v>5</v>
      </c>
    </row>
    <row r="130" spans="1:16" ht="12.75">
      <c r="A130" t="s">
        <v>49</v>
      </c>
      <c s="34" t="s">
        <v>373</v>
      </c>
      <c s="34" t="s">
        <v>1877</v>
      </c>
      <c s="35" t="s">
        <v>5</v>
      </c>
      <c s="6" t="s">
        <v>1878</v>
      </c>
      <c s="36" t="s">
        <v>1238</v>
      </c>
      <c s="37">
        <v>2</v>
      </c>
      <c s="36">
        <v>0</v>
      </c>
      <c s="36">
        <f>ROUND(G130*H130,6)</f>
      </c>
      <c r="L130" s="38">
        <v>0</v>
      </c>
      <c s="32">
        <f>ROUND(ROUND(L130,2)*ROUND(G130,3),2)</f>
      </c>
      <c s="36" t="s">
        <v>99</v>
      </c>
      <c>
        <f>(M130*21)/100</f>
      </c>
      <c t="s">
        <v>27</v>
      </c>
    </row>
    <row r="131" spans="1:5" ht="12.75">
      <c r="A131" s="35" t="s">
        <v>55</v>
      </c>
      <c r="E131" s="39" t="s">
        <v>5</v>
      </c>
    </row>
    <row r="132" spans="1:5" ht="12.75">
      <c r="A132" s="35" t="s">
        <v>56</v>
      </c>
      <c r="E132" s="40" t="s">
        <v>5</v>
      </c>
    </row>
    <row r="133" spans="1:5" ht="12.75">
      <c r="A133" t="s">
        <v>57</v>
      </c>
      <c r="E133" s="39" t="s">
        <v>5</v>
      </c>
    </row>
    <row r="134" spans="1:16" ht="12.75">
      <c r="A134" t="s">
        <v>49</v>
      </c>
      <c s="34" t="s">
        <v>376</v>
      </c>
      <c s="34" t="s">
        <v>1879</v>
      </c>
      <c s="35" t="s">
        <v>5</v>
      </c>
      <c s="6" t="s">
        <v>1880</v>
      </c>
      <c s="36" t="s">
        <v>1238</v>
      </c>
      <c s="37">
        <v>1</v>
      </c>
      <c s="36">
        <v>0</v>
      </c>
      <c s="36">
        <f>ROUND(G134*H134,6)</f>
      </c>
      <c r="L134" s="38">
        <v>0</v>
      </c>
      <c s="32">
        <f>ROUND(ROUND(L134,2)*ROUND(G134,3),2)</f>
      </c>
      <c s="36" t="s">
        <v>99</v>
      </c>
      <c>
        <f>(M134*21)/100</f>
      </c>
      <c t="s">
        <v>27</v>
      </c>
    </row>
    <row r="135" spans="1:5" ht="12.75">
      <c r="A135" s="35" t="s">
        <v>55</v>
      </c>
      <c r="E135" s="39" t="s">
        <v>5</v>
      </c>
    </row>
    <row r="136" spans="1:5" ht="12.75">
      <c r="A136" s="35" t="s">
        <v>56</v>
      </c>
      <c r="E136" s="40" t="s">
        <v>5</v>
      </c>
    </row>
    <row r="137" spans="1:5" ht="12.75">
      <c r="A137" t="s">
        <v>57</v>
      </c>
      <c r="E137" s="39" t="s">
        <v>5</v>
      </c>
    </row>
    <row r="138" spans="1:16" ht="12.75">
      <c r="A138" t="s">
        <v>49</v>
      </c>
      <c s="34" t="s">
        <v>379</v>
      </c>
      <c s="34" t="s">
        <v>1881</v>
      </c>
      <c s="35" t="s">
        <v>5</v>
      </c>
      <c s="6" t="s">
        <v>1882</v>
      </c>
      <c s="36" t="s">
        <v>1238</v>
      </c>
      <c s="37">
        <v>1</v>
      </c>
      <c s="36">
        <v>0</v>
      </c>
      <c s="36">
        <f>ROUND(G138*H138,6)</f>
      </c>
      <c r="L138" s="38">
        <v>0</v>
      </c>
      <c s="32">
        <f>ROUND(ROUND(L138,2)*ROUND(G138,3),2)</f>
      </c>
      <c s="36" t="s">
        <v>99</v>
      </c>
      <c>
        <f>(M138*21)/100</f>
      </c>
      <c t="s">
        <v>27</v>
      </c>
    </row>
    <row r="139" spans="1:5" ht="12.75">
      <c r="A139" s="35" t="s">
        <v>55</v>
      </c>
      <c r="E139" s="39" t="s">
        <v>5</v>
      </c>
    </row>
    <row r="140" spans="1:5" ht="12.75">
      <c r="A140" s="35" t="s">
        <v>56</v>
      </c>
      <c r="E140" s="40" t="s">
        <v>5</v>
      </c>
    </row>
    <row r="141" spans="1:5" ht="12.75">
      <c r="A141" t="s">
        <v>57</v>
      </c>
      <c r="E141" s="39" t="s">
        <v>5</v>
      </c>
    </row>
    <row r="142" spans="1:16" ht="12.75">
      <c r="A142" t="s">
        <v>49</v>
      </c>
      <c s="34" t="s">
        <v>382</v>
      </c>
      <c s="34" t="s">
        <v>1883</v>
      </c>
      <c s="35" t="s">
        <v>5</v>
      </c>
      <c s="6" t="s">
        <v>1884</v>
      </c>
      <c s="36" t="s">
        <v>1238</v>
      </c>
      <c s="37">
        <v>2</v>
      </c>
      <c s="36">
        <v>0</v>
      </c>
      <c s="36">
        <f>ROUND(G142*H142,6)</f>
      </c>
      <c r="L142" s="38">
        <v>0</v>
      </c>
      <c s="32">
        <f>ROUND(ROUND(L142,2)*ROUND(G142,3),2)</f>
      </c>
      <c s="36" t="s">
        <v>99</v>
      </c>
      <c>
        <f>(M142*21)/100</f>
      </c>
      <c t="s">
        <v>27</v>
      </c>
    </row>
    <row r="143" spans="1:5" ht="12.75">
      <c r="A143" s="35" t="s">
        <v>55</v>
      </c>
      <c r="E143" s="39" t="s">
        <v>5</v>
      </c>
    </row>
    <row r="144" spans="1:5" ht="12.75">
      <c r="A144" s="35" t="s">
        <v>56</v>
      </c>
      <c r="E144" s="40" t="s">
        <v>5</v>
      </c>
    </row>
    <row r="145" spans="1:5" ht="12.75">
      <c r="A145" t="s">
        <v>57</v>
      </c>
      <c r="E145" s="39" t="s">
        <v>5</v>
      </c>
    </row>
    <row r="146" spans="1:16" ht="12.75">
      <c r="A146" t="s">
        <v>49</v>
      </c>
      <c s="34" t="s">
        <v>385</v>
      </c>
      <c s="34" t="s">
        <v>1885</v>
      </c>
      <c s="35" t="s">
        <v>5</v>
      </c>
      <c s="6" t="s">
        <v>1886</v>
      </c>
      <c s="36" t="s">
        <v>1238</v>
      </c>
      <c s="37">
        <v>3</v>
      </c>
      <c s="36">
        <v>0</v>
      </c>
      <c s="36">
        <f>ROUND(G146*H146,6)</f>
      </c>
      <c r="L146" s="38">
        <v>0</v>
      </c>
      <c s="32">
        <f>ROUND(ROUND(L146,2)*ROUND(G146,3),2)</f>
      </c>
      <c s="36" t="s">
        <v>99</v>
      </c>
      <c>
        <f>(M146*21)/100</f>
      </c>
      <c t="s">
        <v>27</v>
      </c>
    </row>
    <row r="147" spans="1:5" ht="12.75">
      <c r="A147" s="35" t="s">
        <v>55</v>
      </c>
      <c r="E147" s="39" t="s">
        <v>5</v>
      </c>
    </row>
    <row r="148" spans="1:5" ht="12.75">
      <c r="A148" s="35" t="s">
        <v>56</v>
      </c>
      <c r="E148" s="40" t="s">
        <v>5</v>
      </c>
    </row>
    <row r="149" spans="1:5" ht="12.75">
      <c r="A149" t="s">
        <v>57</v>
      </c>
      <c r="E149" s="39" t="s">
        <v>5</v>
      </c>
    </row>
    <row r="150" spans="1:16" ht="12.75">
      <c r="A150" t="s">
        <v>49</v>
      </c>
      <c s="34" t="s">
        <v>388</v>
      </c>
      <c s="34" t="s">
        <v>1887</v>
      </c>
      <c s="35" t="s">
        <v>5</v>
      </c>
      <c s="6" t="s">
        <v>1888</v>
      </c>
      <c s="36" t="s">
        <v>1238</v>
      </c>
      <c s="37">
        <v>2</v>
      </c>
      <c s="36">
        <v>0</v>
      </c>
      <c s="36">
        <f>ROUND(G150*H150,6)</f>
      </c>
      <c r="L150" s="38">
        <v>0</v>
      </c>
      <c s="32">
        <f>ROUND(ROUND(L150,2)*ROUND(G150,3),2)</f>
      </c>
      <c s="36" t="s">
        <v>99</v>
      </c>
      <c>
        <f>(M150*21)/100</f>
      </c>
      <c t="s">
        <v>27</v>
      </c>
    </row>
    <row r="151" spans="1:5" ht="12.75">
      <c r="A151" s="35" t="s">
        <v>55</v>
      </c>
      <c r="E151" s="39" t="s">
        <v>5</v>
      </c>
    </row>
    <row r="152" spans="1:5" ht="12.75">
      <c r="A152" s="35" t="s">
        <v>56</v>
      </c>
      <c r="E152" s="40" t="s">
        <v>5</v>
      </c>
    </row>
    <row r="153" spans="1:5" ht="12.75">
      <c r="A153" t="s">
        <v>57</v>
      </c>
      <c r="E153" s="39" t="s">
        <v>5</v>
      </c>
    </row>
    <row r="154" spans="1:16" ht="12.75">
      <c r="A154" t="s">
        <v>49</v>
      </c>
      <c s="34" t="s">
        <v>391</v>
      </c>
      <c s="34" t="s">
        <v>1889</v>
      </c>
      <c s="35" t="s">
        <v>5</v>
      </c>
      <c s="6" t="s">
        <v>1890</v>
      </c>
      <c s="36" t="s">
        <v>1238</v>
      </c>
      <c s="37">
        <v>1</v>
      </c>
      <c s="36">
        <v>0</v>
      </c>
      <c s="36">
        <f>ROUND(G154*H154,6)</f>
      </c>
      <c r="L154" s="38">
        <v>0</v>
      </c>
      <c s="32">
        <f>ROUND(ROUND(L154,2)*ROUND(G154,3),2)</f>
      </c>
      <c s="36" t="s">
        <v>99</v>
      </c>
      <c>
        <f>(M154*21)/100</f>
      </c>
      <c t="s">
        <v>27</v>
      </c>
    </row>
    <row r="155" spans="1:5" ht="12.75">
      <c r="A155" s="35" t="s">
        <v>55</v>
      </c>
      <c r="E155" s="39" t="s">
        <v>5</v>
      </c>
    </row>
    <row r="156" spans="1:5" ht="12.75">
      <c r="A156" s="35" t="s">
        <v>56</v>
      </c>
      <c r="E156" s="40" t="s">
        <v>5</v>
      </c>
    </row>
    <row r="157" spans="1:5" ht="12.75">
      <c r="A157" t="s">
        <v>57</v>
      </c>
      <c r="E157" s="39" t="s">
        <v>5</v>
      </c>
    </row>
    <row r="158" spans="1:16" ht="12.75">
      <c r="A158" t="s">
        <v>49</v>
      </c>
      <c s="34" t="s">
        <v>394</v>
      </c>
      <c s="34" t="s">
        <v>1891</v>
      </c>
      <c s="35" t="s">
        <v>5</v>
      </c>
      <c s="6" t="s">
        <v>1892</v>
      </c>
      <c s="36" t="s">
        <v>1238</v>
      </c>
      <c s="37">
        <v>3</v>
      </c>
      <c s="36">
        <v>0</v>
      </c>
      <c s="36">
        <f>ROUND(G158*H158,6)</f>
      </c>
      <c r="L158" s="38">
        <v>0</v>
      </c>
      <c s="32">
        <f>ROUND(ROUND(L158,2)*ROUND(G158,3),2)</f>
      </c>
      <c s="36" t="s">
        <v>99</v>
      </c>
      <c>
        <f>(M158*21)/100</f>
      </c>
      <c t="s">
        <v>27</v>
      </c>
    </row>
    <row r="159" spans="1:5" ht="12.75">
      <c r="A159" s="35" t="s">
        <v>55</v>
      </c>
      <c r="E159" s="39" t="s">
        <v>5</v>
      </c>
    </row>
    <row r="160" spans="1:5" ht="12.75">
      <c r="A160" s="35" t="s">
        <v>56</v>
      </c>
      <c r="E160" s="40" t="s">
        <v>5</v>
      </c>
    </row>
    <row r="161" spans="1:5" ht="12.75">
      <c r="A161" t="s">
        <v>57</v>
      </c>
      <c r="E161" s="39" t="s">
        <v>5</v>
      </c>
    </row>
    <row r="162" spans="1:16" ht="12.75">
      <c r="A162" t="s">
        <v>49</v>
      </c>
      <c s="34" t="s">
        <v>398</v>
      </c>
      <c s="34" t="s">
        <v>1893</v>
      </c>
      <c s="35" t="s">
        <v>5</v>
      </c>
      <c s="6" t="s">
        <v>1894</v>
      </c>
      <c s="36" t="s">
        <v>1238</v>
      </c>
      <c s="37">
        <v>3</v>
      </c>
      <c s="36">
        <v>0</v>
      </c>
      <c s="36">
        <f>ROUND(G162*H162,6)</f>
      </c>
      <c r="L162" s="38">
        <v>0</v>
      </c>
      <c s="32">
        <f>ROUND(ROUND(L162,2)*ROUND(G162,3),2)</f>
      </c>
      <c s="36" t="s">
        <v>99</v>
      </c>
      <c>
        <f>(M162*21)/100</f>
      </c>
      <c t="s">
        <v>27</v>
      </c>
    </row>
    <row r="163" spans="1:5" ht="12.75">
      <c r="A163" s="35" t="s">
        <v>55</v>
      </c>
      <c r="E163" s="39" t="s">
        <v>5</v>
      </c>
    </row>
    <row r="164" spans="1:5" ht="12.75">
      <c r="A164" s="35" t="s">
        <v>56</v>
      </c>
      <c r="E164" s="40" t="s">
        <v>5</v>
      </c>
    </row>
    <row r="165" spans="1:5" ht="12.75">
      <c r="A165" t="s">
        <v>57</v>
      </c>
      <c r="E165" s="39" t="s">
        <v>5</v>
      </c>
    </row>
    <row r="166" spans="1:16" ht="12.75">
      <c r="A166" t="s">
        <v>49</v>
      </c>
      <c s="34" t="s">
        <v>401</v>
      </c>
      <c s="34" t="s">
        <v>1895</v>
      </c>
      <c s="35" t="s">
        <v>5</v>
      </c>
      <c s="6" t="s">
        <v>1896</v>
      </c>
      <c s="36" t="s">
        <v>64</v>
      </c>
      <c s="37">
        <v>545</v>
      </c>
      <c s="36">
        <v>0</v>
      </c>
      <c s="36">
        <f>ROUND(G166*H166,6)</f>
      </c>
      <c r="L166" s="38">
        <v>0</v>
      </c>
      <c s="32">
        <f>ROUND(ROUND(L166,2)*ROUND(G166,3),2)</f>
      </c>
      <c s="36" t="s">
        <v>99</v>
      </c>
      <c>
        <f>(M166*21)/100</f>
      </c>
      <c t="s">
        <v>27</v>
      </c>
    </row>
    <row r="167" spans="1:5" ht="12.75">
      <c r="A167" s="35" t="s">
        <v>55</v>
      </c>
      <c r="E167" s="39" t="s">
        <v>5</v>
      </c>
    </row>
    <row r="168" spans="1:5" ht="12.75">
      <c r="A168" s="35" t="s">
        <v>56</v>
      </c>
      <c r="E168" s="40" t="s">
        <v>5</v>
      </c>
    </row>
    <row r="169" spans="1:5" ht="12.75">
      <c r="A169" t="s">
        <v>57</v>
      </c>
      <c r="E169" s="39" t="s">
        <v>5</v>
      </c>
    </row>
    <row r="170" spans="1:16" ht="12.75">
      <c r="A170" t="s">
        <v>49</v>
      </c>
      <c s="34" t="s">
        <v>405</v>
      </c>
      <c s="34" t="s">
        <v>1897</v>
      </c>
      <c s="35" t="s">
        <v>5</v>
      </c>
      <c s="6" t="s">
        <v>1898</v>
      </c>
      <c s="36" t="s">
        <v>64</v>
      </c>
      <c s="37">
        <v>20</v>
      </c>
      <c s="36">
        <v>0</v>
      </c>
      <c s="36">
        <f>ROUND(G170*H170,6)</f>
      </c>
      <c r="L170" s="38">
        <v>0</v>
      </c>
      <c s="32">
        <f>ROUND(ROUND(L170,2)*ROUND(G170,3),2)</f>
      </c>
      <c s="36" t="s">
        <v>99</v>
      </c>
      <c>
        <f>(M170*21)/100</f>
      </c>
      <c t="s">
        <v>27</v>
      </c>
    </row>
    <row r="171" spans="1:5" ht="12.75">
      <c r="A171" s="35" t="s">
        <v>55</v>
      </c>
      <c r="E171" s="39" t="s">
        <v>5</v>
      </c>
    </row>
    <row r="172" spans="1:5" ht="12.75">
      <c r="A172" s="35" t="s">
        <v>56</v>
      </c>
      <c r="E172" s="40" t="s">
        <v>5</v>
      </c>
    </row>
    <row r="173" spans="1:5" ht="12.75">
      <c r="A173" t="s">
        <v>57</v>
      </c>
      <c r="E173" s="39" t="s">
        <v>5</v>
      </c>
    </row>
    <row r="174" spans="1:16" ht="12.75">
      <c r="A174" t="s">
        <v>49</v>
      </c>
      <c s="34" t="s">
        <v>408</v>
      </c>
      <c s="34" t="s">
        <v>1899</v>
      </c>
      <c s="35" t="s">
        <v>5</v>
      </c>
      <c s="6" t="s">
        <v>1900</v>
      </c>
      <c s="36" t="s">
        <v>64</v>
      </c>
      <c s="37">
        <v>120</v>
      </c>
      <c s="36">
        <v>0</v>
      </c>
      <c s="36">
        <f>ROUND(G174*H174,6)</f>
      </c>
      <c r="L174" s="38">
        <v>0</v>
      </c>
      <c s="32">
        <f>ROUND(ROUND(L174,2)*ROUND(G174,3),2)</f>
      </c>
      <c s="36" t="s">
        <v>99</v>
      </c>
      <c>
        <f>(M174*21)/100</f>
      </c>
      <c t="s">
        <v>27</v>
      </c>
    </row>
    <row r="175" spans="1:5" ht="12.75">
      <c r="A175" s="35" t="s">
        <v>55</v>
      </c>
      <c r="E175" s="39" t="s">
        <v>5</v>
      </c>
    </row>
    <row r="176" spans="1:5" ht="12.75">
      <c r="A176" s="35" t="s">
        <v>56</v>
      </c>
      <c r="E176" s="40" t="s">
        <v>5</v>
      </c>
    </row>
    <row r="177" spans="1:5" ht="12.75">
      <c r="A177" t="s">
        <v>57</v>
      </c>
      <c r="E177" s="39" t="s">
        <v>5</v>
      </c>
    </row>
    <row r="178" spans="1:16" ht="12.75">
      <c r="A178" t="s">
        <v>49</v>
      </c>
      <c s="34" t="s">
        <v>1640</v>
      </c>
      <c s="34" t="s">
        <v>1901</v>
      </c>
      <c s="35" t="s">
        <v>5</v>
      </c>
      <c s="6" t="s">
        <v>1902</v>
      </c>
      <c s="36" t="s">
        <v>64</v>
      </c>
      <c s="37">
        <v>80</v>
      </c>
      <c s="36">
        <v>0</v>
      </c>
      <c s="36">
        <f>ROUND(G178*H178,6)</f>
      </c>
      <c r="L178" s="38">
        <v>0</v>
      </c>
      <c s="32">
        <f>ROUND(ROUND(L178,2)*ROUND(G178,3),2)</f>
      </c>
      <c s="36" t="s">
        <v>99</v>
      </c>
      <c>
        <f>(M178*21)/100</f>
      </c>
      <c t="s">
        <v>27</v>
      </c>
    </row>
    <row r="179" spans="1:5" ht="12.75">
      <c r="A179" s="35" t="s">
        <v>55</v>
      </c>
      <c r="E179" s="39" t="s">
        <v>5</v>
      </c>
    </row>
    <row r="180" spans="1:5" ht="12.75">
      <c r="A180" s="35" t="s">
        <v>56</v>
      </c>
      <c r="E180" s="40" t="s">
        <v>5</v>
      </c>
    </row>
    <row r="181" spans="1:5" ht="12.75">
      <c r="A181" t="s">
        <v>57</v>
      </c>
      <c r="E181" s="39" t="s">
        <v>5</v>
      </c>
    </row>
    <row r="182" spans="1:16" ht="12.75">
      <c r="A182" t="s">
        <v>49</v>
      </c>
      <c s="34" t="s">
        <v>1641</v>
      </c>
      <c s="34" t="s">
        <v>1903</v>
      </c>
      <c s="35" t="s">
        <v>5</v>
      </c>
      <c s="6" t="s">
        <v>1904</v>
      </c>
      <c s="36" t="s">
        <v>64</v>
      </c>
      <c s="37">
        <v>150</v>
      </c>
      <c s="36">
        <v>0</v>
      </c>
      <c s="36">
        <f>ROUND(G182*H182,6)</f>
      </c>
      <c r="L182" s="38">
        <v>0</v>
      </c>
      <c s="32">
        <f>ROUND(ROUND(L182,2)*ROUND(G182,3),2)</f>
      </c>
      <c s="36" t="s">
        <v>99</v>
      </c>
      <c>
        <f>(M182*21)/100</f>
      </c>
      <c t="s">
        <v>27</v>
      </c>
    </row>
    <row r="183" spans="1:5" ht="12.75">
      <c r="A183" s="35" t="s">
        <v>55</v>
      </c>
      <c r="E183" s="39" t="s">
        <v>5</v>
      </c>
    </row>
    <row r="184" spans="1:5" ht="12.75">
      <c r="A184" s="35" t="s">
        <v>56</v>
      </c>
      <c r="E184" s="40" t="s">
        <v>5</v>
      </c>
    </row>
    <row r="185" spans="1:5" ht="12.75">
      <c r="A185" t="s">
        <v>57</v>
      </c>
      <c r="E185" s="39" t="s">
        <v>5</v>
      </c>
    </row>
    <row r="186" spans="1:16" ht="12.75">
      <c r="A186" t="s">
        <v>49</v>
      </c>
      <c s="34" t="s">
        <v>1644</v>
      </c>
      <c s="34" t="s">
        <v>1905</v>
      </c>
      <c s="35" t="s">
        <v>5</v>
      </c>
      <c s="6" t="s">
        <v>1906</v>
      </c>
      <c s="36" t="s">
        <v>1238</v>
      </c>
      <c s="37">
        <v>12</v>
      </c>
      <c s="36">
        <v>0</v>
      </c>
      <c s="36">
        <f>ROUND(G186*H186,6)</f>
      </c>
      <c r="L186" s="38">
        <v>0</v>
      </c>
      <c s="32">
        <f>ROUND(ROUND(L186,2)*ROUND(G186,3),2)</f>
      </c>
      <c s="36" t="s">
        <v>99</v>
      </c>
      <c>
        <f>(M186*21)/100</f>
      </c>
      <c t="s">
        <v>27</v>
      </c>
    </row>
    <row r="187" spans="1:5" ht="12.75">
      <c r="A187" s="35" t="s">
        <v>55</v>
      </c>
      <c r="E187" s="39" t="s">
        <v>5</v>
      </c>
    </row>
    <row r="188" spans="1:5" ht="12.75">
      <c r="A188" s="35" t="s">
        <v>56</v>
      </c>
      <c r="E188" s="40" t="s">
        <v>5</v>
      </c>
    </row>
    <row r="189" spans="1:5" ht="12.75">
      <c r="A189" t="s">
        <v>57</v>
      </c>
      <c r="E189" s="39" t="s">
        <v>5</v>
      </c>
    </row>
    <row r="190" spans="1:16" ht="12.75">
      <c r="A190" t="s">
        <v>49</v>
      </c>
      <c s="34" t="s">
        <v>1647</v>
      </c>
      <c s="34" t="s">
        <v>1907</v>
      </c>
      <c s="35" t="s">
        <v>5</v>
      </c>
      <c s="6" t="s">
        <v>1908</v>
      </c>
      <c s="36" t="s">
        <v>1238</v>
      </c>
      <c s="37">
        <v>16</v>
      </c>
      <c s="36">
        <v>0</v>
      </c>
      <c s="36">
        <f>ROUND(G190*H190,6)</f>
      </c>
      <c r="L190" s="38">
        <v>0</v>
      </c>
      <c s="32">
        <f>ROUND(ROUND(L190,2)*ROUND(G190,3),2)</f>
      </c>
      <c s="36" t="s">
        <v>99</v>
      </c>
      <c>
        <f>(M190*21)/100</f>
      </c>
      <c t="s">
        <v>27</v>
      </c>
    </row>
    <row r="191" spans="1:5" ht="12.75">
      <c r="A191" s="35" t="s">
        <v>55</v>
      </c>
      <c r="E191" s="39" t="s">
        <v>5</v>
      </c>
    </row>
    <row r="192" spans="1:5" ht="12.75">
      <c r="A192" s="35" t="s">
        <v>56</v>
      </c>
      <c r="E192" s="40" t="s">
        <v>5</v>
      </c>
    </row>
    <row r="193" spans="1:5" ht="12.75">
      <c r="A193" t="s">
        <v>57</v>
      </c>
      <c r="E193" s="39" t="s">
        <v>5</v>
      </c>
    </row>
    <row r="194" spans="1:13" ht="12.75">
      <c r="A194" t="s">
        <v>46</v>
      </c>
      <c r="C194" s="31" t="s">
        <v>987</v>
      </c>
      <c r="E194" s="33" t="s">
        <v>988</v>
      </c>
      <c r="J194" s="32">
        <f>0</f>
      </c>
      <c s="32">
        <f>0</f>
      </c>
      <c s="32">
        <f>0+L195+L199</f>
      </c>
      <c s="32">
        <f>0+M195+M199</f>
      </c>
    </row>
    <row r="195" spans="1:16" ht="25.5">
      <c r="A195" t="s">
        <v>49</v>
      </c>
      <c s="34" t="s">
        <v>212</v>
      </c>
      <c s="34" t="s">
        <v>989</v>
      </c>
      <c s="35" t="s">
        <v>990</v>
      </c>
      <c s="6" t="s">
        <v>991</v>
      </c>
      <c s="36" t="s">
        <v>932</v>
      </c>
      <c s="37">
        <v>10.8</v>
      </c>
      <c s="36">
        <v>0</v>
      </c>
      <c s="36">
        <f>ROUND(G195*H195,6)</f>
      </c>
      <c r="L195" s="38">
        <v>0</v>
      </c>
      <c s="32">
        <f>ROUND(ROUND(L195,2)*ROUND(G195,3),2)</f>
      </c>
      <c s="36" t="s">
        <v>99</v>
      </c>
      <c>
        <f>(M195*21)/100</f>
      </c>
      <c t="s">
        <v>27</v>
      </c>
    </row>
    <row r="196" spans="1:5" ht="12.75">
      <c r="A196" s="35" t="s">
        <v>55</v>
      </c>
      <c r="E196" s="39" t="s">
        <v>5</v>
      </c>
    </row>
    <row r="197" spans="1:5" ht="63.75">
      <c r="A197" s="35" t="s">
        <v>56</v>
      </c>
      <c r="E197" s="40" t="s">
        <v>1909</v>
      </c>
    </row>
    <row r="198" spans="1:5" ht="153">
      <c r="A198" t="s">
        <v>57</v>
      </c>
      <c r="E198" s="39" t="s">
        <v>992</v>
      </c>
    </row>
    <row r="199" spans="1:16" ht="25.5">
      <c r="A199" t="s">
        <v>49</v>
      </c>
      <c s="34" t="s">
        <v>214</v>
      </c>
      <c s="34" t="s">
        <v>993</v>
      </c>
      <c s="35" t="s">
        <v>994</v>
      </c>
      <c s="6" t="s">
        <v>995</v>
      </c>
      <c s="36" t="s">
        <v>932</v>
      </c>
      <c s="37">
        <v>25.2</v>
      </c>
      <c s="36">
        <v>0</v>
      </c>
      <c s="36">
        <f>ROUND(G199*H199,6)</f>
      </c>
      <c r="L199" s="38">
        <v>0</v>
      </c>
      <c s="32">
        <f>ROUND(ROUND(L199,2)*ROUND(G199,3),2)</f>
      </c>
      <c s="36" t="s">
        <v>99</v>
      </c>
      <c>
        <f>(M199*21)/100</f>
      </c>
      <c t="s">
        <v>27</v>
      </c>
    </row>
    <row r="200" spans="1:5" ht="12.75">
      <c r="A200" s="35" t="s">
        <v>55</v>
      </c>
      <c r="E200" s="39" t="s">
        <v>5</v>
      </c>
    </row>
    <row r="201" spans="1:5" ht="51">
      <c r="A201" s="35" t="s">
        <v>56</v>
      </c>
      <c r="E201" s="40" t="s">
        <v>1910</v>
      </c>
    </row>
    <row r="202" spans="1:5" ht="153">
      <c r="A202" t="s">
        <v>57</v>
      </c>
      <c r="E202" s="39" t="s">
        <v>992</v>
      </c>
    </row>
    <row r="203" spans="1:13" ht="12.75">
      <c r="A203" t="s">
        <v>46</v>
      </c>
      <c r="C203" s="31" t="s">
        <v>1911</v>
      </c>
      <c r="E203" s="33" t="s">
        <v>1912</v>
      </c>
      <c r="J203" s="32">
        <f>0</f>
      </c>
      <c s="32">
        <f>0</f>
      </c>
      <c s="32">
        <f>0+L204+L208</f>
      </c>
      <c s="32">
        <f>0+M204+M208</f>
      </c>
    </row>
    <row r="204" spans="1:16" ht="12.75">
      <c r="A204" t="s">
        <v>49</v>
      </c>
      <c s="34" t="s">
        <v>103</v>
      </c>
      <c s="34" t="s">
        <v>1913</v>
      </c>
      <c s="35" t="s">
        <v>5</v>
      </c>
      <c s="6" t="s">
        <v>1914</v>
      </c>
      <c s="36" t="s">
        <v>423</v>
      </c>
      <c s="37">
        <v>15</v>
      </c>
      <c s="36">
        <v>0</v>
      </c>
      <c s="36">
        <f>ROUND(G204*H204,6)</f>
      </c>
      <c r="L204" s="38">
        <v>0</v>
      </c>
      <c s="32">
        <f>ROUND(ROUND(L204,2)*ROUND(G204,3),2)</f>
      </c>
      <c s="36" t="s">
        <v>99</v>
      </c>
      <c>
        <f>(M204*21)/100</f>
      </c>
      <c t="s">
        <v>27</v>
      </c>
    </row>
    <row r="205" spans="1:5" ht="12.75">
      <c r="A205" s="35" t="s">
        <v>55</v>
      </c>
      <c r="E205" s="39" t="s">
        <v>5</v>
      </c>
    </row>
    <row r="206" spans="1:5" ht="12.75">
      <c r="A206" s="35" t="s">
        <v>56</v>
      </c>
      <c r="E206" s="40" t="s">
        <v>5</v>
      </c>
    </row>
    <row r="207" spans="1:5" ht="12.75">
      <c r="A207" t="s">
        <v>57</v>
      </c>
      <c r="E207" s="39" t="s">
        <v>5</v>
      </c>
    </row>
    <row r="208" spans="1:16" ht="12.75">
      <c r="A208" t="s">
        <v>49</v>
      </c>
      <c s="34" t="s">
        <v>27</v>
      </c>
      <c s="34" t="s">
        <v>1915</v>
      </c>
      <c s="35" t="s">
        <v>5</v>
      </c>
      <c s="6" t="s">
        <v>1916</v>
      </c>
      <c s="36" t="s">
        <v>423</v>
      </c>
      <c s="37">
        <v>16</v>
      </c>
      <c s="36">
        <v>0</v>
      </c>
      <c s="36">
        <f>ROUND(G208*H208,6)</f>
      </c>
      <c r="L208" s="38">
        <v>0</v>
      </c>
      <c s="32">
        <f>ROUND(ROUND(L208,2)*ROUND(G208,3),2)</f>
      </c>
      <c s="36" t="s">
        <v>99</v>
      </c>
      <c>
        <f>(M208*21)/100</f>
      </c>
      <c t="s">
        <v>27</v>
      </c>
    </row>
    <row r="209" spans="1:5" ht="12.75">
      <c r="A209" s="35" t="s">
        <v>55</v>
      </c>
      <c r="E209" s="39" t="s">
        <v>5</v>
      </c>
    </row>
    <row r="210" spans="1:5" ht="12.75">
      <c r="A210" s="35" t="s">
        <v>56</v>
      </c>
      <c r="E210" s="40" t="s">
        <v>5</v>
      </c>
    </row>
    <row r="211" spans="1:5" ht="12.75">
      <c r="A211" t="s">
        <v>57</v>
      </c>
      <c r="E211" s="39" t="s">
        <v>5</v>
      </c>
    </row>
    <row r="212" spans="1:13" ht="12.75">
      <c r="A212" t="s">
        <v>46</v>
      </c>
      <c r="C212" s="31" t="s">
        <v>1917</v>
      </c>
      <c r="E212" s="33" t="s">
        <v>1918</v>
      </c>
      <c r="J212" s="32">
        <f>0</f>
      </c>
      <c s="32">
        <f>0</f>
      </c>
      <c s="32">
        <f>0+L213+L217+L221+L225+L229</f>
      </c>
      <c s="32">
        <f>0+M213+M217+M221+M225+M229</f>
      </c>
    </row>
    <row r="213" spans="1:16" ht="12.75">
      <c r="A213" t="s">
        <v>49</v>
      </c>
      <c s="34" t="s">
        <v>26</v>
      </c>
      <c s="34" t="s">
        <v>1919</v>
      </c>
      <c s="35" t="s">
        <v>5</v>
      </c>
      <c s="6" t="s">
        <v>1920</v>
      </c>
      <c s="36" t="s">
        <v>64</v>
      </c>
      <c s="37">
        <v>60</v>
      </c>
      <c s="36">
        <v>0</v>
      </c>
      <c s="36">
        <f>ROUND(G213*H213,6)</f>
      </c>
      <c r="L213" s="38">
        <v>0</v>
      </c>
      <c s="32">
        <f>ROUND(ROUND(L213,2)*ROUND(G213,3),2)</f>
      </c>
      <c s="36" t="s">
        <v>99</v>
      </c>
      <c>
        <f>(M213*21)/100</f>
      </c>
      <c t="s">
        <v>27</v>
      </c>
    </row>
    <row r="214" spans="1:5" ht="12.75">
      <c r="A214" s="35" t="s">
        <v>55</v>
      </c>
      <c r="E214" s="39" t="s">
        <v>5</v>
      </c>
    </row>
    <row r="215" spans="1:5" ht="12.75">
      <c r="A215" s="35" t="s">
        <v>56</v>
      </c>
      <c r="E215" s="40" t="s">
        <v>5</v>
      </c>
    </row>
    <row r="216" spans="1:5" ht="12.75">
      <c r="A216" t="s">
        <v>57</v>
      </c>
      <c r="E216" s="39" t="s">
        <v>5</v>
      </c>
    </row>
    <row r="217" spans="1:16" ht="12.75">
      <c r="A217" t="s">
        <v>49</v>
      </c>
      <c s="34" t="s">
        <v>112</v>
      </c>
      <c s="34" t="s">
        <v>1921</v>
      </c>
      <c s="35" t="s">
        <v>5</v>
      </c>
      <c s="6" t="s">
        <v>1922</v>
      </c>
      <c s="36" t="s">
        <v>64</v>
      </c>
      <c s="37">
        <v>35</v>
      </c>
      <c s="36">
        <v>0</v>
      </c>
      <c s="36">
        <f>ROUND(G217*H217,6)</f>
      </c>
      <c r="L217" s="38">
        <v>0</v>
      </c>
      <c s="32">
        <f>ROUND(ROUND(L217,2)*ROUND(G217,3),2)</f>
      </c>
      <c s="36" t="s">
        <v>99</v>
      </c>
      <c>
        <f>(M217*21)/100</f>
      </c>
      <c t="s">
        <v>27</v>
      </c>
    </row>
    <row r="218" spans="1:5" ht="12.75">
      <c r="A218" s="35" t="s">
        <v>55</v>
      </c>
      <c r="E218" s="39" t="s">
        <v>5</v>
      </c>
    </row>
    <row r="219" spans="1:5" ht="12.75">
      <c r="A219" s="35" t="s">
        <v>56</v>
      </c>
      <c r="E219" s="40" t="s">
        <v>5</v>
      </c>
    </row>
    <row r="220" spans="1:5" ht="12.75">
      <c r="A220" t="s">
        <v>57</v>
      </c>
      <c r="E220" s="39" t="s">
        <v>5</v>
      </c>
    </row>
    <row r="221" spans="1:16" ht="12.75">
      <c r="A221" t="s">
        <v>49</v>
      </c>
      <c s="34" t="s">
        <v>115</v>
      </c>
      <c s="34" t="s">
        <v>1923</v>
      </c>
      <c s="35" t="s">
        <v>5</v>
      </c>
      <c s="6" t="s">
        <v>1924</v>
      </c>
      <c s="36" t="s">
        <v>1238</v>
      </c>
      <c s="37">
        <v>1</v>
      </c>
      <c s="36">
        <v>0</v>
      </c>
      <c s="36">
        <f>ROUND(G221*H221,6)</f>
      </c>
      <c r="L221" s="38">
        <v>0</v>
      </c>
      <c s="32">
        <f>ROUND(ROUND(L221,2)*ROUND(G221,3),2)</f>
      </c>
      <c s="36" t="s">
        <v>99</v>
      </c>
      <c>
        <f>(M221*21)/100</f>
      </c>
      <c t="s">
        <v>27</v>
      </c>
    </row>
    <row r="222" spans="1:5" ht="12.75">
      <c r="A222" s="35" t="s">
        <v>55</v>
      </c>
      <c r="E222" s="39" t="s">
        <v>5</v>
      </c>
    </row>
    <row r="223" spans="1:5" ht="12.75">
      <c r="A223" s="35" t="s">
        <v>56</v>
      </c>
      <c r="E223" s="40" t="s">
        <v>5</v>
      </c>
    </row>
    <row r="224" spans="1:5" ht="12.75">
      <c r="A224" t="s">
        <v>57</v>
      </c>
      <c r="E224" s="39" t="s">
        <v>5</v>
      </c>
    </row>
    <row r="225" spans="1:16" ht="12.75">
      <c r="A225" t="s">
        <v>49</v>
      </c>
      <c s="34" t="s">
        <v>118</v>
      </c>
      <c s="34" t="s">
        <v>1925</v>
      </c>
      <c s="35" t="s">
        <v>5</v>
      </c>
      <c s="6" t="s">
        <v>1926</v>
      </c>
      <c s="36" t="s">
        <v>1238</v>
      </c>
      <c s="37">
        <v>2</v>
      </c>
      <c s="36">
        <v>0</v>
      </c>
      <c s="36">
        <f>ROUND(G225*H225,6)</f>
      </c>
      <c r="L225" s="38">
        <v>0</v>
      </c>
      <c s="32">
        <f>ROUND(ROUND(L225,2)*ROUND(G225,3),2)</f>
      </c>
      <c s="36" t="s">
        <v>99</v>
      </c>
      <c>
        <f>(M225*21)/100</f>
      </c>
      <c t="s">
        <v>27</v>
      </c>
    </row>
    <row r="226" spans="1:5" ht="12.75">
      <c r="A226" s="35" t="s">
        <v>55</v>
      </c>
      <c r="E226" s="39" t="s">
        <v>5</v>
      </c>
    </row>
    <row r="227" spans="1:5" ht="12.75">
      <c r="A227" s="35" t="s">
        <v>56</v>
      </c>
      <c r="E227" s="40" t="s">
        <v>5</v>
      </c>
    </row>
    <row r="228" spans="1:5" ht="12.75">
      <c r="A228" t="s">
        <v>57</v>
      </c>
      <c r="E228" s="39" t="s">
        <v>5</v>
      </c>
    </row>
    <row r="229" spans="1:16" ht="12.75">
      <c r="A229" t="s">
        <v>49</v>
      </c>
      <c s="34" t="s">
        <v>121</v>
      </c>
      <c s="34" t="s">
        <v>1927</v>
      </c>
      <c s="35" t="s">
        <v>5</v>
      </c>
      <c s="6" t="s">
        <v>1928</v>
      </c>
      <c s="36" t="s">
        <v>64</v>
      </c>
      <c s="37">
        <v>80</v>
      </c>
      <c s="36">
        <v>0</v>
      </c>
      <c s="36">
        <f>ROUND(G229*H229,6)</f>
      </c>
      <c r="L229" s="38">
        <v>0</v>
      </c>
      <c s="32">
        <f>ROUND(ROUND(L229,2)*ROUND(G229,3),2)</f>
      </c>
      <c s="36" t="s">
        <v>99</v>
      </c>
      <c>
        <f>(M229*21)/100</f>
      </c>
      <c t="s">
        <v>27</v>
      </c>
    </row>
    <row r="230" spans="1:5" ht="12.75">
      <c r="A230" s="35" t="s">
        <v>55</v>
      </c>
      <c r="E230" s="39" t="s">
        <v>5</v>
      </c>
    </row>
    <row r="231" spans="1:5" ht="12.75">
      <c r="A231" s="35" t="s">
        <v>56</v>
      </c>
      <c r="E231" s="40" t="s">
        <v>5</v>
      </c>
    </row>
    <row r="232" spans="1:5" ht="12.75">
      <c r="A232" t="s">
        <v>57</v>
      </c>
      <c r="E232" s="39" t="s">
        <v>5</v>
      </c>
    </row>
    <row r="233" spans="1:13" ht="12.75">
      <c r="A233" t="s">
        <v>46</v>
      </c>
      <c r="C233" s="31" t="s">
        <v>1929</v>
      </c>
      <c r="E233" s="33" t="s">
        <v>1930</v>
      </c>
      <c r="J233" s="32">
        <f>0</f>
      </c>
      <c s="32">
        <f>0</f>
      </c>
      <c s="32">
        <f>0+L234+L238+L242+L246+L250+L254</f>
      </c>
      <c s="32">
        <f>0+M234+M238+M242+M246+M250+M254</f>
      </c>
    </row>
    <row r="234" spans="1:16" ht="12.75">
      <c r="A234" t="s">
        <v>49</v>
      </c>
      <c s="34" t="s">
        <v>125</v>
      </c>
      <c s="34" t="s">
        <v>1931</v>
      </c>
      <c s="35" t="s">
        <v>5</v>
      </c>
      <c s="6" t="s">
        <v>1932</v>
      </c>
      <c s="36" t="s">
        <v>64</v>
      </c>
      <c s="37">
        <v>60</v>
      </c>
      <c s="36">
        <v>0</v>
      </c>
      <c s="36">
        <f>ROUND(G234*H234,6)</f>
      </c>
      <c r="L234" s="38">
        <v>0</v>
      </c>
      <c s="32">
        <f>ROUND(ROUND(L234,2)*ROUND(G234,3),2)</f>
      </c>
      <c s="36" t="s">
        <v>99</v>
      </c>
      <c>
        <f>(M234*21)/100</f>
      </c>
      <c t="s">
        <v>27</v>
      </c>
    </row>
    <row r="235" spans="1:5" ht="12.75">
      <c r="A235" s="35" t="s">
        <v>55</v>
      </c>
      <c r="E235" s="39" t="s">
        <v>5</v>
      </c>
    </row>
    <row r="236" spans="1:5" ht="12.75">
      <c r="A236" s="35" t="s">
        <v>56</v>
      </c>
      <c r="E236" s="40" t="s">
        <v>5</v>
      </c>
    </row>
    <row r="237" spans="1:5" ht="12.75">
      <c r="A237" t="s">
        <v>57</v>
      </c>
      <c r="E237" s="39" t="s">
        <v>5</v>
      </c>
    </row>
    <row r="238" spans="1:16" ht="12.75">
      <c r="A238" t="s">
        <v>49</v>
      </c>
      <c s="34" t="s">
        <v>128</v>
      </c>
      <c s="34" t="s">
        <v>1933</v>
      </c>
      <c s="35" t="s">
        <v>5</v>
      </c>
      <c s="6" t="s">
        <v>1934</v>
      </c>
      <c s="36" t="s">
        <v>64</v>
      </c>
      <c s="37">
        <v>60</v>
      </c>
      <c s="36">
        <v>0</v>
      </c>
      <c s="36">
        <f>ROUND(G238*H238,6)</f>
      </c>
      <c r="L238" s="38">
        <v>0</v>
      </c>
      <c s="32">
        <f>ROUND(ROUND(L238,2)*ROUND(G238,3),2)</f>
      </c>
      <c s="36" t="s">
        <v>99</v>
      </c>
      <c>
        <f>(M238*21)/100</f>
      </c>
      <c t="s">
        <v>27</v>
      </c>
    </row>
    <row r="239" spans="1:5" ht="12.75">
      <c r="A239" s="35" t="s">
        <v>55</v>
      </c>
      <c r="E239" s="39" t="s">
        <v>5</v>
      </c>
    </row>
    <row r="240" spans="1:5" ht="12.75">
      <c r="A240" s="35" t="s">
        <v>56</v>
      </c>
      <c r="E240" s="40" t="s">
        <v>5</v>
      </c>
    </row>
    <row r="241" spans="1:5" ht="12.75">
      <c r="A241" t="s">
        <v>57</v>
      </c>
      <c r="E241" s="39" t="s">
        <v>5</v>
      </c>
    </row>
    <row r="242" spans="1:16" ht="12.75">
      <c r="A242" t="s">
        <v>49</v>
      </c>
      <c s="34" t="s">
        <v>132</v>
      </c>
      <c s="34" t="s">
        <v>1935</v>
      </c>
      <c s="35" t="s">
        <v>5</v>
      </c>
      <c s="6" t="s">
        <v>1936</v>
      </c>
      <c s="36" t="s">
        <v>64</v>
      </c>
      <c s="37">
        <v>35</v>
      </c>
      <c s="36">
        <v>0</v>
      </c>
      <c s="36">
        <f>ROUND(G242*H242,6)</f>
      </c>
      <c r="L242" s="38">
        <v>0</v>
      </c>
      <c s="32">
        <f>ROUND(ROUND(L242,2)*ROUND(G242,3),2)</f>
      </c>
      <c s="36" t="s">
        <v>99</v>
      </c>
      <c>
        <f>(M242*21)/100</f>
      </c>
      <c t="s">
        <v>27</v>
      </c>
    </row>
    <row r="243" spans="1:5" ht="12.75">
      <c r="A243" s="35" t="s">
        <v>55</v>
      </c>
      <c r="E243" s="39" t="s">
        <v>5</v>
      </c>
    </row>
    <row r="244" spans="1:5" ht="12.75">
      <c r="A244" s="35" t="s">
        <v>56</v>
      </c>
      <c r="E244" s="40" t="s">
        <v>5</v>
      </c>
    </row>
    <row r="245" spans="1:5" ht="12.75">
      <c r="A245" t="s">
        <v>57</v>
      </c>
      <c r="E245" s="39" t="s">
        <v>5</v>
      </c>
    </row>
    <row r="246" spans="1:16" ht="12.75">
      <c r="A246" t="s">
        <v>49</v>
      </c>
      <c s="34" t="s">
        <v>136</v>
      </c>
      <c s="34" t="s">
        <v>1937</v>
      </c>
      <c s="35" t="s">
        <v>5</v>
      </c>
      <c s="6" t="s">
        <v>1938</v>
      </c>
      <c s="36" t="s">
        <v>64</v>
      </c>
      <c s="37">
        <v>35</v>
      </c>
      <c s="36">
        <v>0</v>
      </c>
      <c s="36">
        <f>ROUND(G246*H246,6)</f>
      </c>
      <c r="L246" s="38">
        <v>0</v>
      </c>
      <c s="32">
        <f>ROUND(ROUND(L246,2)*ROUND(G246,3),2)</f>
      </c>
      <c s="36" t="s">
        <v>99</v>
      </c>
      <c>
        <f>(M246*21)/100</f>
      </c>
      <c t="s">
        <v>27</v>
      </c>
    </row>
    <row r="247" spans="1:5" ht="12.75">
      <c r="A247" s="35" t="s">
        <v>55</v>
      </c>
      <c r="E247" s="39" t="s">
        <v>5</v>
      </c>
    </row>
    <row r="248" spans="1:5" ht="12.75">
      <c r="A248" s="35" t="s">
        <v>56</v>
      </c>
      <c r="E248" s="40" t="s">
        <v>5</v>
      </c>
    </row>
    <row r="249" spans="1:5" ht="12.75">
      <c r="A249" t="s">
        <v>57</v>
      </c>
      <c r="E249" s="39" t="s">
        <v>5</v>
      </c>
    </row>
    <row r="250" spans="1:16" ht="12.75">
      <c r="A250" t="s">
        <v>49</v>
      </c>
      <c s="34" t="s">
        <v>140</v>
      </c>
      <c s="34" t="s">
        <v>1939</v>
      </c>
      <c s="35" t="s">
        <v>5</v>
      </c>
      <c s="6" t="s">
        <v>1940</v>
      </c>
      <c s="36" t="s">
        <v>64</v>
      </c>
      <c s="37">
        <v>60</v>
      </c>
      <c s="36">
        <v>0</v>
      </c>
      <c s="36">
        <f>ROUND(G250*H250,6)</f>
      </c>
      <c r="L250" s="38">
        <v>0</v>
      </c>
      <c s="32">
        <f>ROUND(ROUND(L250,2)*ROUND(G250,3),2)</f>
      </c>
      <c s="36" t="s">
        <v>99</v>
      </c>
      <c>
        <f>(M250*21)/100</f>
      </c>
      <c t="s">
        <v>27</v>
      </c>
    </row>
    <row r="251" spans="1:5" ht="12.75">
      <c r="A251" s="35" t="s">
        <v>55</v>
      </c>
      <c r="E251" s="39" t="s">
        <v>5</v>
      </c>
    </row>
    <row r="252" spans="1:5" ht="12.75">
      <c r="A252" s="35" t="s">
        <v>56</v>
      </c>
      <c r="E252" s="40" t="s">
        <v>5</v>
      </c>
    </row>
    <row r="253" spans="1:5" ht="12.75">
      <c r="A253" t="s">
        <v>57</v>
      </c>
      <c r="E253" s="39" t="s">
        <v>5</v>
      </c>
    </row>
    <row r="254" spans="1:16" ht="12.75">
      <c r="A254" t="s">
        <v>49</v>
      </c>
      <c s="34" t="s">
        <v>144</v>
      </c>
      <c s="34" t="s">
        <v>1941</v>
      </c>
      <c s="35" t="s">
        <v>5</v>
      </c>
      <c s="6" t="s">
        <v>1942</v>
      </c>
      <c s="36" t="s">
        <v>423</v>
      </c>
      <c s="37">
        <v>2</v>
      </c>
      <c s="36">
        <v>0</v>
      </c>
      <c s="36">
        <f>ROUND(G254*H254,6)</f>
      </c>
      <c r="L254" s="38">
        <v>0</v>
      </c>
      <c s="32">
        <f>ROUND(ROUND(L254,2)*ROUND(G254,3),2)</f>
      </c>
      <c s="36" t="s">
        <v>99</v>
      </c>
      <c>
        <f>(M254*21)/100</f>
      </c>
      <c t="s">
        <v>27</v>
      </c>
    </row>
    <row r="255" spans="1:5" ht="12.75">
      <c r="A255" s="35" t="s">
        <v>55</v>
      </c>
      <c r="E255" s="39" t="s">
        <v>5</v>
      </c>
    </row>
    <row r="256" spans="1:5" ht="12.75">
      <c r="A256" s="35" t="s">
        <v>56</v>
      </c>
      <c r="E256" s="40" t="s">
        <v>5</v>
      </c>
    </row>
    <row r="257" spans="1:5" ht="12.75">
      <c r="A257" t="s">
        <v>57</v>
      </c>
      <c r="E257" s="39" t="s">
        <v>5</v>
      </c>
    </row>
    <row r="258" spans="1:13" ht="12.75">
      <c r="A258" t="s">
        <v>46</v>
      </c>
      <c r="C258" s="31" t="s">
        <v>1943</v>
      </c>
      <c r="E258" s="33" t="s">
        <v>1944</v>
      </c>
      <c r="J258" s="32">
        <f>0</f>
      </c>
      <c s="32">
        <f>0</f>
      </c>
      <c s="32">
        <f>0+L259+L263</f>
      </c>
      <c s="32">
        <f>0+M259+M263</f>
      </c>
    </row>
    <row r="259" spans="1:16" ht="12.75">
      <c r="A259" t="s">
        <v>49</v>
      </c>
      <c s="34" t="s">
        <v>148</v>
      </c>
      <c s="34" t="s">
        <v>1945</v>
      </c>
      <c s="35" t="s">
        <v>5</v>
      </c>
      <c s="6" t="s">
        <v>1946</v>
      </c>
      <c s="36" t="s">
        <v>236</v>
      </c>
      <c s="37">
        <v>0.4</v>
      </c>
      <c s="36">
        <v>0</v>
      </c>
      <c s="36">
        <f>ROUND(G259*H259,6)</f>
      </c>
      <c r="L259" s="38">
        <v>0</v>
      </c>
      <c s="32">
        <f>ROUND(ROUND(L259,2)*ROUND(G259,3),2)</f>
      </c>
      <c s="36" t="s">
        <v>99</v>
      </c>
      <c>
        <f>(M259*21)/100</f>
      </c>
      <c t="s">
        <v>27</v>
      </c>
    </row>
    <row r="260" spans="1:5" ht="12.75">
      <c r="A260" s="35" t="s">
        <v>55</v>
      </c>
      <c r="E260" s="39" t="s">
        <v>5</v>
      </c>
    </row>
    <row r="261" spans="1:5" ht="12.75">
      <c r="A261" s="35" t="s">
        <v>56</v>
      </c>
      <c r="E261" s="40" t="s">
        <v>5</v>
      </c>
    </row>
    <row r="262" spans="1:5" ht="12.75">
      <c r="A262" t="s">
        <v>57</v>
      </c>
      <c r="E262" s="39" t="s">
        <v>5</v>
      </c>
    </row>
    <row r="263" spans="1:16" ht="12.75">
      <c r="A263" t="s">
        <v>49</v>
      </c>
      <c s="34" t="s">
        <v>152</v>
      </c>
      <c s="34" t="s">
        <v>1947</v>
      </c>
      <c s="35" t="s">
        <v>5</v>
      </c>
      <c s="6" t="s">
        <v>1948</v>
      </c>
      <c s="36" t="s">
        <v>236</v>
      </c>
      <c s="37">
        <v>2</v>
      </c>
      <c s="36">
        <v>0</v>
      </c>
      <c s="36">
        <f>ROUND(G263*H263,6)</f>
      </c>
      <c r="L263" s="38">
        <v>0</v>
      </c>
      <c s="32">
        <f>ROUND(ROUND(L263,2)*ROUND(G263,3),2)</f>
      </c>
      <c s="36" t="s">
        <v>99</v>
      </c>
      <c>
        <f>(M263*21)/100</f>
      </c>
      <c t="s">
        <v>27</v>
      </c>
    </row>
    <row r="264" spans="1:5" ht="12.75">
      <c r="A264" s="35" t="s">
        <v>55</v>
      </c>
      <c r="E264" s="39" t="s">
        <v>5</v>
      </c>
    </row>
    <row r="265" spans="1:5" ht="12.75">
      <c r="A265" s="35" t="s">
        <v>56</v>
      </c>
      <c r="E265" s="40" t="s">
        <v>5</v>
      </c>
    </row>
    <row r="266" spans="1:5" ht="12.75">
      <c r="A266" t="s">
        <v>57</v>
      </c>
      <c r="E266" s="39" t="s">
        <v>5</v>
      </c>
    </row>
    <row r="267" spans="1:13" ht="12.75">
      <c r="A267" t="s">
        <v>46</v>
      </c>
      <c r="C267" s="31" t="s">
        <v>1949</v>
      </c>
      <c r="E267" s="33" t="s">
        <v>1950</v>
      </c>
      <c r="J267" s="32">
        <f>0</f>
      </c>
      <c s="32">
        <f>0</f>
      </c>
      <c s="32">
        <f>0+L268+L272+L276+L280+L284+L288</f>
      </c>
      <c s="32">
        <f>0+M268+M272+M276+M280+M284+M288</f>
      </c>
    </row>
    <row r="268" spans="1:16" ht="12.75">
      <c r="A268" t="s">
        <v>49</v>
      </c>
      <c s="34" t="s">
        <v>156</v>
      </c>
      <c s="34" t="s">
        <v>1951</v>
      </c>
      <c s="35" t="s">
        <v>5</v>
      </c>
      <c s="6" t="s">
        <v>1952</v>
      </c>
      <c s="36" t="s">
        <v>64</v>
      </c>
      <c s="37">
        <v>110</v>
      </c>
      <c s="36">
        <v>0</v>
      </c>
      <c s="36">
        <f>ROUND(G268*H268,6)</f>
      </c>
      <c r="L268" s="38">
        <v>0</v>
      </c>
      <c s="32">
        <f>ROUND(ROUND(L268,2)*ROUND(G268,3),2)</f>
      </c>
      <c s="36" t="s">
        <v>99</v>
      </c>
      <c>
        <f>(M268*21)/100</f>
      </c>
      <c t="s">
        <v>27</v>
      </c>
    </row>
    <row r="269" spans="1:5" ht="12.75">
      <c r="A269" s="35" t="s">
        <v>55</v>
      </c>
      <c r="E269" s="39" t="s">
        <v>5</v>
      </c>
    </row>
    <row r="270" spans="1:5" ht="12.75">
      <c r="A270" s="35" t="s">
        <v>56</v>
      </c>
      <c r="E270" s="40" t="s">
        <v>5</v>
      </c>
    </row>
    <row r="271" spans="1:5" ht="12.75">
      <c r="A271" t="s">
        <v>57</v>
      </c>
      <c r="E271" s="39" t="s">
        <v>5</v>
      </c>
    </row>
    <row r="272" spans="1:16" ht="12.75">
      <c r="A272" t="s">
        <v>49</v>
      </c>
      <c s="34" t="s">
        <v>160</v>
      </c>
      <c s="34" t="s">
        <v>1953</v>
      </c>
      <c s="35" t="s">
        <v>5</v>
      </c>
      <c s="6" t="s">
        <v>1954</v>
      </c>
      <c s="36" t="s">
        <v>64</v>
      </c>
      <c s="37">
        <v>30</v>
      </c>
      <c s="36">
        <v>0</v>
      </c>
      <c s="36">
        <f>ROUND(G272*H272,6)</f>
      </c>
      <c r="L272" s="38">
        <v>0</v>
      </c>
      <c s="32">
        <f>ROUND(ROUND(L272,2)*ROUND(G272,3),2)</f>
      </c>
      <c s="36" t="s">
        <v>99</v>
      </c>
      <c>
        <f>(M272*21)/100</f>
      </c>
      <c t="s">
        <v>27</v>
      </c>
    </row>
    <row r="273" spans="1:5" ht="12.75">
      <c r="A273" s="35" t="s">
        <v>55</v>
      </c>
      <c r="E273" s="39" t="s">
        <v>5</v>
      </c>
    </row>
    <row r="274" spans="1:5" ht="12.75">
      <c r="A274" s="35" t="s">
        <v>56</v>
      </c>
      <c r="E274" s="40" t="s">
        <v>5</v>
      </c>
    </row>
    <row r="275" spans="1:5" ht="12.75">
      <c r="A275" t="s">
        <v>57</v>
      </c>
      <c r="E275" s="39" t="s">
        <v>5</v>
      </c>
    </row>
    <row r="276" spans="1:16" ht="12.75">
      <c r="A276" t="s">
        <v>49</v>
      </c>
      <c s="34" t="s">
        <v>164</v>
      </c>
      <c s="34" t="s">
        <v>1955</v>
      </c>
      <c s="35" t="s">
        <v>5</v>
      </c>
      <c s="6" t="s">
        <v>1956</v>
      </c>
      <c s="36" t="s">
        <v>1238</v>
      </c>
      <c s="37">
        <v>8</v>
      </c>
      <c s="36">
        <v>0</v>
      </c>
      <c s="36">
        <f>ROUND(G276*H276,6)</f>
      </c>
      <c r="L276" s="38">
        <v>0</v>
      </c>
      <c s="32">
        <f>ROUND(ROUND(L276,2)*ROUND(G276,3),2)</f>
      </c>
      <c s="36" t="s">
        <v>99</v>
      </c>
      <c>
        <f>(M276*21)/100</f>
      </c>
      <c t="s">
        <v>27</v>
      </c>
    </row>
    <row r="277" spans="1:5" ht="12.75">
      <c r="A277" s="35" t="s">
        <v>55</v>
      </c>
      <c r="E277" s="39" t="s">
        <v>5</v>
      </c>
    </row>
    <row r="278" spans="1:5" ht="12.75">
      <c r="A278" s="35" t="s">
        <v>56</v>
      </c>
      <c r="E278" s="40" t="s">
        <v>5</v>
      </c>
    </row>
    <row r="279" spans="1:5" ht="12.75">
      <c r="A279" t="s">
        <v>57</v>
      </c>
      <c r="E279" s="39" t="s">
        <v>5</v>
      </c>
    </row>
    <row r="280" spans="1:16" ht="12.75">
      <c r="A280" t="s">
        <v>49</v>
      </c>
      <c s="34" t="s">
        <v>168</v>
      </c>
      <c s="34" t="s">
        <v>1957</v>
      </c>
      <c s="35" t="s">
        <v>5</v>
      </c>
      <c s="6" t="s">
        <v>1958</v>
      </c>
      <c s="36" t="s">
        <v>64</v>
      </c>
      <c s="37">
        <v>30</v>
      </c>
      <c s="36">
        <v>0</v>
      </c>
      <c s="36">
        <f>ROUND(G280*H280,6)</f>
      </c>
      <c r="L280" s="38">
        <v>0</v>
      </c>
      <c s="32">
        <f>ROUND(ROUND(L280,2)*ROUND(G280,3),2)</f>
      </c>
      <c s="36" t="s">
        <v>99</v>
      </c>
      <c>
        <f>(M280*21)/100</f>
      </c>
      <c t="s">
        <v>27</v>
      </c>
    </row>
    <row r="281" spans="1:5" ht="12.75">
      <c r="A281" s="35" t="s">
        <v>55</v>
      </c>
      <c r="E281" s="39" t="s">
        <v>5</v>
      </c>
    </row>
    <row r="282" spans="1:5" ht="12.75">
      <c r="A282" s="35" t="s">
        <v>56</v>
      </c>
      <c r="E282" s="40" t="s">
        <v>5</v>
      </c>
    </row>
    <row r="283" spans="1:5" ht="12.75">
      <c r="A283" t="s">
        <v>57</v>
      </c>
      <c r="E283" s="39" t="s">
        <v>5</v>
      </c>
    </row>
    <row r="284" spans="1:16" ht="12.75">
      <c r="A284" t="s">
        <v>49</v>
      </c>
      <c s="34" t="s">
        <v>172</v>
      </c>
      <c s="34" t="s">
        <v>1959</v>
      </c>
      <c s="35" t="s">
        <v>5</v>
      </c>
      <c s="6" t="s">
        <v>1960</v>
      </c>
      <c s="36" t="s">
        <v>1238</v>
      </c>
      <c s="37">
        <v>10</v>
      </c>
      <c s="36">
        <v>0</v>
      </c>
      <c s="36">
        <f>ROUND(G284*H284,6)</f>
      </c>
      <c r="L284" s="38">
        <v>0</v>
      </c>
      <c s="32">
        <f>ROUND(ROUND(L284,2)*ROUND(G284,3),2)</f>
      </c>
      <c s="36" t="s">
        <v>99</v>
      </c>
      <c>
        <f>(M284*21)/100</f>
      </c>
      <c t="s">
        <v>27</v>
      </c>
    </row>
    <row r="285" spans="1:5" ht="12.75">
      <c r="A285" s="35" t="s">
        <v>55</v>
      </c>
      <c r="E285" s="39" t="s">
        <v>5</v>
      </c>
    </row>
    <row r="286" spans="1:5" ht="12.75">
      <c r="A286" s="35" t="s">
        <v>56</v>
      </c>
      <c r="E286" s="40" t="s">
        <v>5</v>
      </c>
    </row>
    <row r="287" spans="1:5" ht="12.75">
      <c r="A287" t="s">
        <v>57</v>
      </c>
      <c r="E287" s="39" t="s">
        <v>5</v>
      </c>
    </row>
    <row r="288" spans="1:16" ht="12.75">
      <c r="A288" t="s">
        <v>49</v>
      </c>
      <c s="34" t="s">
        <v>176</v>
      </c>
      <c s="34" t="s">
        <v>1961</v>
      </c>
      <c s="35" t="s">
        <v>5</v>
      </c>
      <c s="6" t="s">
        <v>1962</v>
      </c>
      <c s="36" t="s">
        <v>64</v>
      </c>
      <c s="37">
        <v>60</v>
      </c>
      <c s="36">
        <v>0</v>
      </c>
      <c s="36">
        <f>ROUND(G288*H288,6)</f>
      </c>
      <c r="L288" s="38">
        <v>0</v>
      </c>
      <c s="32">
        <f>ROUND(ROUND(L288,2)*ROUND(G288,3),2)</f>
      </c>
      <c s="36" t="s">
        <v>99</v>
      </c>
      <c>
        <f>(M288*21)/100</f>
      </c>
      <c t="s">
        <v>27</v>
      </c>
    </row>
    <row r="289" spans="1:5" ht="12.75">
      <c r="A289" s="35" t="s">
        <v>55</v>
      </c>
      <c r="E289" s="39" t="s">
        <v>5</v>
      </c>
    </row>
    <row r="290" spans="1:5" ht="12.75">
      <c r="A290" s="35" t="s">
        <v>56</v>
      </c>
      <c r="E290" s="40" t="s">
        <v>5</v>
      </c>
    </row>
    <row r="291" spans="1:5" ht="12.75">
      <c r="A291" t="s">
        <v>57</v>
      </c>
      <c r="E291" s="39" t="s">
        <v>5</v>
      </c>
    </row>
    <row r="292" spans="1:13" ht="12.75">
      <c r="A292" t="s">
        <v>46</v>
      </c>
      <c r="C292" s="31" t="s">
        <v>1963</v>
      </c>
      <c r="E292" s="33" t="s">
        <v>1964</v>
      </c>
      <c r="J292" s="32">
        <f>0</f>
      </c>
      <c s="32">
        <f>0</f>
      </c>
      <c s="32">
        <f>0+L293+L297+L301+L305+L309+L313</f>
      </c>
      <c s="32">
        <f>0+M293+M297+M301+M305+M309+M313</f>
      </c>
    </row>
    <row r="293" spans="1:16" ht="12.75">
      <c r="A293" t="s">
        <v>49</v>
      </c>
      <c s="34" t="s">
        <v>180</v>
      </c>
      <c s="34" t="s">
        <v>1965</v>
      </c>
      <c s="35" t="s">
        <v>5</v>
      </c>
      <c s="6" t="s">
        <v>1966</v>
      </c>
      <c s="36" t="s">
        <v>236</v>
      </c>
      <c s="37">
        <v>14</v>
      </c>
      <c s="36">
        <v>0</v>
      </c>
      <c s="36">
        <f>ROUND(G293*H293,6)</f>
      </c>
      <c r="L293" s="38">
        <v>0</v>
      </c>
      <c s="32">
        <f>ROUND(ROUND(L293,2)*ROUND(G293,3),2)</f>
      </c>
      <c s="36" t="s">
        <v>99</v>
      </c>
      <c>
        <f>(M293*21)/100</f>
      </c>
      <c t="s">
        <v>27</v>
      </c>
    </row>
    <row r="294" spans="1:5" ht="12.75">
      <c r="A294" s="35" t="s">
        <v>55</v>
      </c>
      <c r="E294" s="39" t="s">
        <v>5</v>
      </c>
    </row>
    <row r="295" spans="1:5" ht="12.75">
      <c r="A295" s="35" t="s">
        <v>56</v>
      </c>
      <c r="E295" s="40" t="s">
        <v>5</v>
      </c>
    </row>
    <row r="296" spans="1:5" ht="12.75">
      <c r="A296" t="s">
        <v>57</v>
      </c>
      <c r="E296" s="39" t="s">
        <v>5</v>
      </c>
    </row>
    <row r="297" spans="1:16" ht="12.75">
      <c r="A297" t="s">
        <v>49</v>
      </c>
      <c s="34" t="s">
        <v>184</v>
      </c>
      <c s="34" t="s">
        <v>1967</v>
      </c>
      <c s="35" t="s">
        <v>5</v>
      </c>
      <c s="6" t="s">
        <v>1968</v>
      </c>
      <c s="36" t="s">
        <v>236</v>
      </c>
      <c s="37">
        <v>14</v>
      </c>
      <c s="36">
        <v>0</v>
      </c>
      <c s="36">
        <f>ROUND(G297*H297,6)</f>
      </c>
      <c r="L297" s="38">
        <v>0</v>
      </c>
      <c s="32">
        <f>ROUND(ROUND(L297,2)*ROUND(G297,3),2)</f>
      </c>
      <c s="36" t="s">
        <v>99</v>
      </c>
      <c>
        <f>(M297*21)/100</f>
      </c>
      <c t="s">
        <v>27</v>
      </c>
    </row>
    <row r="298" spans="1:5" ht="12.75">
      <c r="A298" s="35" t="s">
        <v>55</v>
      </c>
      <c r="E298" s="39" t="s">
        <v>5</v>
      </c>
    </row>
    <row r="299" spans="1:5" ht="12.75">
      <c r="A299" s="35" t="s">
        <v>56</v>
      </c>
      <c r="E299" s="40" t="s">
        <v>5</v>
      </c>
    </row>
    <row r="300" spans="1:5" ht="12.75">
      <c r="A300" t="s">
        <v>57</v>
      </c>
      <c r="E300" s="39" t="s">
        <v>5</v>
      </c>
    </row>
    <row r="301" spans="1:16" ht="12.75">
      <c r="A301" t="s">
        <v>49</v>
      </c>
      <c s="34" t="s">
        <v>188</v>
      </c>
      <c s="34" t="s">
        <v>1969</v>
      </c>
      <c s="35" t="s">
        <v>5</v>
      </c>
      <c s="6" t="s">
        <v>1970</v>
      </c>
      <c s="36" t="s">
        <v>64</v>
      </c>
      <c s="37">
        <v>110</v>
      </c>
      <c s="36">
        <v>0</v>
      </c>
      <c s="36">
        <f>ROUND(G301*H301,6)</f>
      </c>
      <c r="L301" s="38">
        <v>0</v>
      </c>
      <c s="32">
        <f>ROUND(ROUND(L301,2)*ROUND(G301,3),2)</f>
      </c>
      <c s="36" t="s">
        <v>99</v>
      </c>
      <c>
        <f>(M301*21)/100</f>
      </c>
      <c t="s">
        <v>27</v>
      </c>
    </row>
    <row r="302" spans="1:5" ht="12.75">
      <c r="A302" s="35" t="s">
        <v>55</v>
      </c>
      <c r="E302" s="39" t="s">
        <v>5</v>
      </c>
    </row>
    <row r="303" spans="1:5" ht="12.75">
      <c r="A303" s="35" t="s">
        <v>56</v>
      </c>
      <c r="E303" s="40" t="s">
        <v>5</v>
      </c>
    </row>
    <row r="304" spans="1:5" ht="12.75">
      <c r="A304" t="s">
        <v>57</v>
      </c>
      <c r="E304" s="39" t="s">
        <v>5</v>
      </c>
    </row>
    <row r="305" spans="1:16" ht="12.75">
      <c r="A305" t="s">
        <v>49</v>
      </c>
      <c s="34" t="s">
        <v>192</v>
      </c>
      <c s="34" t="s">
        <v>1971</v>
      </c>
      <c s="35" t="s">
        <v>5</v>
      </c>
      <c s="6" t="s">
        <v>1972</v>
      </c>
      <c s="36" t="s">
        <v>1238</v>
      </c>
      <c s="37">
        <v>8</v>
      </c>
      <c s="36">
        <v>0</v>
      </c>
      <c s="36">
        <f>ROUND(G305*H305,6)</f>
      </c>
      <c r="L305" s="38">
        <v>0</v>
      </c>
      <c s="32">
        <f>ROUND(ROUND(L305,2)*ROUND(G305,3),2)</f>
      </c>
      <c s="36" t="s">
        <v>99</v>
      </c>
      <c>
        <f>(M305*21)/100</f>
      </c>
      <c t="s">
        <v>27</v>
      </c>
    </row>
    <row r="306" spans="1:5" ht="12.75">
      <c r="A306" s="35" t="s">
        <v>55</v>
      </c>
      <c r="E306" s="39" t="s">
        <v>5</v>
      </c>
    </row>
    <row r="307" spans="1:5" ht="12.75">
      <c r="A307" s="35" t="s">
        <v>56</v>
      </c>
      <c r="E307" s="40" t="s">
        <v>5</v>
      </c>
    </row>
    <row r="308" spans="1:5" ht="12.75">
      <c r="A308" t="s">
        <v>57</v>
      </c>
      <c r="E308" s="39" t="s">
        <v>5</v>
      </c>
    </row>
    <row r="309" spans="1:16" ht="12.75">
      <c r="A309" t="s">
        <v>49</v>
      </c>
      <c s="34" t="s">
        <v>196</v>
      </c>
      <c s="34" t="s">
        <v>1973</v>
      </c>
      <c s="35" t="s">
        <v>5</v>
      </c>
      <c s="6" t="s">
        <v>1974</v>
      </c>
      <c s="36" t="s">
        <v>64</v>
      </c>
      <c s="37">
        <v>60</v>
      </c>
      <c s="36">
        <v>0</v>
      </c>
      <c s="36">
        <f>ROUND(G309*H309,6)</f>
      </c>
      <c r="L309" s="38">
        <v>0</v>
      </c>
      <c s="32">
        <f>ROUND(ROUND(L309,2)*ROUND(G309,3),2)</f>
      </c>
      <c s="36" t="s">
        <v>99</v>
      </c>
      <c>
        <f>(M309*21)/100</f>
      </c>
      <c t="s">
        <v>27</v>
      </c>
    </row>
    <row r="310" spans="1:5" ht="12.75">
      <c r="A310" s="35" t="s">
        <v>55</v>
      </c>
      <c r="E310" s="39" t="s">
        <v>5</v>
      </c>
    </row>
    <row r="311" spans="1:5" ht="12.75">
      <c r="A311" s="35" t="s">
        <v>56</v>
      </c>
      <c r="E311" s="40" t="s">
        <v>5</v>
      </c>
    </row>
    <row r="312" spans="1:5" ht="12.75">
      <c r="A312" t="s">
        <v>57</v>
      </c>
      <c r="E312" s="39" t="s">
        <v>5</v>
      </c>
    </row>
    <row r="313" spans="1:16" ht="12.75">
      <c r="A313" t="s">
        <v>49</v>
      </c>
      <c s="34" t="s">
        <v>200</v>
      </c>
      <c s="34" t="s">
        <v>1975</v>
      </c>
      <c s="35" t="s">
        <v>5</v>
      </c>
      <c s="6" t="s">
        <v>1976</v>
      </c>
      <c s="36" t="s">
        <v>1238</v>
      </c>
      <c s="37">
        <v>5</v>
      </c>
      <c s="36">
        <v>0</v>
      </c>
      <c s="36">
        <f>ROUND(G313*H313,6)</f>
      </c>
      <c r="L313" s="38">
        <v>0</v>
      </c>
      <c s="32">
        <f>ROUND(ROUND(L313,2)*ROUND(G313,3),2)</f>
      </c>
      <c s="36" t="s">
        <v>99</v>
      </c>
      <c>
        <f>(M313*21)/100</f>
      </c>
      <c t="s">
        <v>27</v>
      </c>
    </row>
    <row r="314" spans="1:5" ht="12.75">
      <c r="A314" s="35" t="s">
        <v>55</v>
      </c>
      <c r="E314" s="39" t="s">
        <v>5</v>
      </c>
    </row>
    <row r="315" spans="1:5" ht="12.75">
      <c r="A315" s="35" t="s">
        <v>56</v>
      </c>
      <c r="E315" s="40" t="s">
        <v>5</v>
      </c>
    </row>
    <row r="316" spans="1:5" ht="12.75">
      <c r="A316" t="s">
        <v>57</v>
      </c>
      <c r="E316" s="39" t="s">
        <v>5</v>
      </c>
    </row>
    <row r="317" spans="1:13" ht="12.75">
      <c r="A317" t="s">
        <v>46</v>
      </c>
      <c r="C317" s="31" t="s">
        <v>1977</v>
      </c>
      <c r="E317" s="33" t="s">
        <v>1978</v>
      </c>
      <c r="J317" s="32">
        <f>0</f>
      </c>
      <c s="32">
        <f>0</f>
      </c>
      <c s="32">
        <f>0+L318+L322</f>
      </c>
      <c s="32">
        <f>0+M318+M322</f>
      </c>
    </row>
    <row r="318" spans="1:16" ht="12.75">
      <c r="A318" t="s">
        <v>49</v>
      </c>
      <c s="34" t="s">
        <v>204</v>
      </c>
      <c s="34" t="s">
        <v>1979</v>
      </c>
      <c s="35" t="s">
        <v>5</v>
      </c>
      <c s="6" t="s">
        <v>1980</v>
      </c>
      <c s="36" t="s">
        <v>423</v>
      </c>
      <c s="37">
        <v>15</v>
      </c>
      <c s="36">
        <v>0</v>
      </c>
      <c s="36">
        <f>ROUND(G318*H318,6)</f>
      </c>
      <c r="L318" s="38">
        <v>0</v>
      </c>
      <c s="32">
        <f>ROUND(ROUND(L318,2)*ROUND(G318,3),2)</f>
      </c>
      <c s="36" t="s">
        <v>99</v>
      </c>
      <c>
        <f>(M318*21)/100</f>
      </c>
      <c t="s">
        <v>27</v>
      </c>
    </row>
    <row r="319" spans="1:5" ht="12.75">
      <c r="A319" s="35" t="s">
        <v>55</v>
      </c>
      <c r="E319" s="39" t="s">
        <v>5</v>
      </c>
    </row>
    <row r="320" spans="1:5" ht="12.75">
      <c r="A320" s="35" t="s">
        <v>56</v>
      </c>
      <c r="E320" s="40" t="s">
        <v>5</v>
      </c>
    </row>
    <row r="321" spans="1:5" ht="12.75">
      <c r="A321" t="s">
        <v>57</v>
      </c>
      <c r="E321" s="39" t="s">
        <v>5</v>
      </c>
    </row>
    <row r="322" spans="1:16" ht="12.75">
      <c r="A322" t="s">
        <v>49</v>
      </c>
      <c s="34" t="s">
        <v>208</v>
      </c>
      <c s="34" t="s">
        <v>1981</v>
      </c>
      <c s="35" t="s">
        <v>5</v>
      </c>
      <c s="6" t="s">
        <v>1982</v>
      </c>
      <c s="36" t="s">
        <v>423</v>
      </c>
      <c s="37">
        <v>16</v>
      </c>
      <c s="36">
        <v>0</v>
      </c>
      <c s="36">
        <f>ROUND(G322*H322,6)</f>
      </c>
      <c r="L322" s="38">
        <v>0</v>
      </c>
      <c s="32">
        <f>ROUND(ROUND(L322,2)*ROUND(G322,3),2)</f>
      </c>
      <c s="36" t="s">
        <v>99</v>
      </c>
      <c>
        <f>(M322*21)/100</f>
      </c>
      <c t="s">
        <v>27</v>
      </c>
    </row>
    <row r="323" spans="1:5" ht="12.75">
      <c r="A323" s="35" t="s">
        <v>55</v>
      </c>
      <c r="E323" s="39" t="s">
        <v>5</v>
      </c>
    </row>
    <row r="324" spans="1:5" ht="12.75">
      <c r="A324" s="35" t="s">
        <v>56</v>
      </c>
      <c r="E324" s="40" t="s">
        <v>5</v>
      </c>
    </row>
    <row r="325" spans="1:5" ht="12.75">
      <c r="A325" t="s">
        <v>57</v>
      </c>
      <c r="E3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47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1983</v>
      </c>
      <c s="41">
        <f>Rekapitulace!C39</f>
      </c>
      <c s="20" t="s">
        <v>0</v>
      </c>
      <c t="s">
        <v>23</v>
      </c>
      <c t="s">
        <v>27</v>
      </c>
    </row>
    <row r="4" spans="1:16" ht="32" customHeight="1">
      <c r="A4" s="24" t="s">
        <v>20</v>
      </c>
      <c s="25" t="s">
        <v>28</v>
      </c>
      <c s="27" t="s">
        <v>1983</v>
      </c>
      <c r="E4" s="26" t="s">
        <v>1984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COUNTIFS(L8:L4728,"=0",A8:A4728,"P")+COUNTIFS(L8:L4728,"",A8:A4728,"P")+SUM(Q8:Q4728)</f>
      </c>
    </row>
    <row r="8" spans="1:13" ht="12.75">
      <c r="A8" t="s">
        <v>44</v>
      </c>
      <c r="C8" s="28" t="s">
        <v>1987</v>
      </c>
      <c r="E8" s="30" t="s">
        <v>1986</v>
      </c>
      <c r="J8" s="29">
        <f>0+J9+J58+J107+J256+J457+J490+J643+J676+J797+J918+J1043+J1252+J1277+J1410+J1427+J1524+J1581+J1730+J1923+J2112+J2469+J2754+J3695+J3736+J3761+J3794+J3887+J4428+J4457+J4478+J4515+J4540+J4545+J4582+J4595+J4636+J4713+J4722+J4727</f>
      </c>
      <c s="29">
        <f>0+K9+K58+K107+K256+K457+K490+K643+K676+K797+K918+K1043+K1252+K1277+K1410+K1427+K1524+K1581+K1730+K1923+K2112+K2469+K2754+K3695+K3736+K3761+K3794+K3887+K4428+K4457+K4478+K4515+K4540+K4545+K4582+K4595+K4636+K4713+K4722+K4727</f>
      </c>
      <c s="29">
        <f>0+L9+L58+L107+L256+L457+L490+L643+L676+L797+L918+L1043+L1252+L1277+L1410+L1427+L1524+L1581+L1730+L1923+L2112+L2469+L2754+L3695+L3736+L3761+L3794+L3887+L4428+L4457+L4478+L4515+L4540+L4545+L4582+L4595+L4636+L4713+L4722+L4727</f>
      </c>
      <c s="29">
        <f>0+M9+M58+M107+M256+M457+M490+M643+M676+M797+M918+M1043+M1252+M1277+M1410+M1427+M1524+M1581+M1730+M1923+M2112+M2469+M2754+M3695+M3736+M3761+M3794+M3887+M4428+M4457+M4478+M4515+M4540+M4545+M4582+M4595+M4636+M4713+M4722+M4727</f>
      </c>
    </row>
    <row r="9" spans="1:13" ht="12.75">
      <c r="A9" t="s">
        <v>46</v>
      </c>
      <c r="C9" s="31" t="s">
        <v>103</v>
      </c>
      <c r="E9" s="33" t="s">
        <v>916</v>
      </c>
      <c r="J9" s="32">
        <f>0</f>
      </c>
      <c s="32">
        <f>0</f>
      </c>
      <c s="32">
        <f>0+L10+L14+L18+L22+L26+L30+L34+L38+L42+L46+L50+L54</f>
      </c>
      <c s="32">
        <f>0+M10+M14+M18+M22+M26+M30+M34+M38+M42+M46+M50+M54</f>
      </c>
    </row>
    <row r="10" spans="1:16" ht="25.5">
      <c r="A10" t="s">
        <v>49</v>
      </c>
      <c s="34" t="s">
        <v>103</v>
      </c>
      <c s="34" t="s">
        <v>1988</v>
      </c>
      <c s="35" t="s">
        <v>5</v>
      </c>
      <c s="6" t="s">
        <v>1989</v>
      </c>
      <c s="36" t="s">
        <v>236</v>
      </c>
      <c s="37">
        <v>817</v>
      </c>
      <c s="36">
        <v>0</v>
      </c>
      <c s="36">
        <f>ROUND(G10*H10,6)</f>
      </c>
      <c r="L10" s="38">
        <v>0</v>
      </c>
      <c s="32">
        <f>ROUND(ROUND(L10,2)*ROUND(G10,3),2)</f>
      </c>
      <c s="36" t="s">
        <v>919</v>
      </c>
      <c>
        <f>(M10*21)/100</f>
      </c>
      <c t="s">
        <v>27</v>
      </c>
    </row>
    <row r="11" spans="1:5" ht="25.5">
      <c r="A11" s="35" t="s">
        <v>55</v>
      </c>
      <c r="E11" s="39" t="s">
        <v>1989</v>
      </c>
    </row>
    <row r="12" spans="1:5" ht="12.75">
      <c r="A12" s="35" t="s">
        <v>56</v>
      </c>
      <c r="E12" s="40" t="s">
        <v>5</v>
      </c>
    </row>
    <row r="13" spans="1:5" ht="12.75">
      <c r="A13" t="s">
        <v>57</v>
      </c>
      <c r="E13" s="39" t="s">
        <v>5</v>
      </c>
    </row>
    <row r="14" spans="1:16" ht="25.5">
      <c r="A14" t="s">
        <v>49</v>
      </c>
      <c s="34" t="s">
        <v>27</v>
      </c>
      <c s="34" t="s">
        <v>1030</v>
      </c>
      <c s="35" t="s">
        <v>5</v>
      </c>
      <c s="6" t="s">
        <v>1031</v>
      </c>
      <c s="36" t="s">
        <v>236</v>
      </c>
      <c s="37">
        <v>888.079</v>
      </c>
      <c s="36">
        <v>0</v>
      </c>
      <c s="36">
        <f>ROUND(G14*H14,6)</f>
      </c>
      <c r="L14" s="38">
        <v>0</v>
      </c>
      <c s="32">
        <f>ROUND(ROUND(L14,2)*ROUND(G14,3),2)</f>
      </c>
      <c s="36" t="s">
        <v>919</v>
      </c>
      <c>
        <f>(M14*21)/100</f>
      </c>
      <c t="s">
        <v>27</v>
      </c>
    </row>
    <row r="15" spans="1:5" ht="25.5">
      <c r="A15" s="35" t="s">
        <v>55</v>
      </c>
      <c r="E15" s="39" t="s">
        <v>1031</v>
      </c>
    </row>
    <row r="16" spans="1:5" ht="12.75">
      <c r="A16" s="35" t="s">
        <v>56</v>
      </c>
      <c r="E16" s="40" t="s">
        <v>5</v>
      </c>
    </row>
    <row r="17" spans="1:5" ht="12.75">
      <c r="A17" t="s">
        <v>57</v>
      </c>
      <c r="E17" s="39" t="s">
        <v>5</v>
      </c>
    </row>
    <row r="18" spans="1:16" ht="25.5">
      <c r="A18" t="s">
        <v>49</v>
      </c>
      <c s="34" t="s">
        <v>26</v>
      </c>
      <c s="34" t="s">
        <v>1990</v>
      </c>
      <c s="35" t="s">
        <v>5</v>
      </c>
      <c s="6" t="s">
        <v>1991</v>
      </c>
      <c s="36" t="s">
        <v>236</v>
      </c>
      <c s="37">
        <v>40.5</v>
      </c>
      <c s="36">
        <v>0</v>
      </c>
      <c s="36">
        <f>ROUND(G18*H18,6)</f>
      </c>
      <c r="L18" s="38">
        <v>0</v>
      </c>
      <c s="32">
        <f>ROUND(ROUND(L18,2)*ROUND(G18,3),2)</f>
      </c>
      <c s="36" t="s">
        <v>919</v>
      </c>
      <c>
        <f>(M18*21)/100</f>
      </c>
      <c t="s">
        <v>27</v>
      </c>
    </row>
    <row r="19" spans="1:5" ht="25.5">
      <c r="A19" s="35" t="s">
        <v>55</v>
      </c>
      <c r="E19" s="39" t="s">
        <v>1991</v>
      </c>
    </row>
    <row r="20" spans="1:5" ht="12.75">
      <c r="A20" s="35" t="s">
        <v>56</v>
      </c>
      <c r="E20" s="40" t="s">
        <v>5</v>
      </c>
    </row>
    <row r="21" spans="1:5" ht="12.75">
      <c r="A21" t="s">
        <v>57</v>
      </c>
      <c r="E21" s="39" t="s">
        <v>5</v>
      </c>
    </row>
    <row r="22" spans="1:16" ht="25.5">
      <c r="A22" t="s">
        <v>49</v>
      </c>
      <c s="34" t="s">
        <v>112</v>
      </c>
      <c s="34" t="s">
        <v>1528</v>
      </c>
      <c s="35" t="s">
        <v>5</v>
      </c>
      <c s="6" t="s">
        <v>1529</v>
      </c>
      <c s="36" t="s">
        <v>236</v>
      </c>
      <c s="37">
        <v>229.5</v>
      </c>
      <c s="36">
        <v>0</v>
      </c>
      <c s="36">
        <f>ROUND(G22*H22,6)</f>
      </c>
      <c r="L22" s="38">
        <v>0</v>
      </c>
      <c s="32">
        <f>ROUND(ROUND(L22,2)*ROUND(G22,3),2)</f>
      </c>
      <c s="36" t="s">
        <v>919</v>
      </c>
      <c>
        <f>(M22*21)/100</f>
      </c>
      <c t="s">
        <v>27</v>
      </c>
    </row>
    <row r="23" spans="1:5" ht="38.25">
      <c r="A23" s="35" t="s">
        <v>55</v>
      </c>
      <c r="E23" s="39" t="s">
        <v>1530</v>
      </c>
    </row>
    <row r="24" spans="1:5" ht="12.75">
      <c r="A24" s="35" t="s">
        <v>56</v>
      </c>
      <c r="E24" s="40" t="s">
        <v>5</v>
      </c>
    </row>
    <row r="25" spans="1:5" ht="12.75">
      <c r="A25" t="s">
        <v>57</v>
      </c>
      <c r="E25" s="39" t="s">
        <v>5</v>
      </c>
    </row>
    <row r="26" spans="1:16" ht="25.5">
      <c r="A26" t="s">
        <v>49</v>
      </c>
      <c s="34" t="s">
        <v>115</v>
      </c>
      <c s="34" t="s">
        <v>1531</v>
      </c>
      <c s="35" t="s">
        <v>5</v>
      </c>
      <c s="6" t="s">
        <v>1532</v>
      </c>
      <c s="36" t="s">
        <v>423</v>
      </c>
      <c s="37">
        <v>150</v>
      </c>
      <c s="36">
        <v>0.000839</v>
      </c>
      <c s="36">
        <f>ROUND(G26*H26,6)</f>
      </c>
      <c r="L26" s="38">
        <v>0</v>
      </c>
      <c s="32">
        <f>ROUND(ROUND(L26,2)*ROUND(G26,3),2)</f>
      </c>
      <c s="36" t="s">
        <v>919</v>
      </c>
      <c>
        <f>(M26*21)/100</f>
      </c>
      <c t="s">
        <v>27</v>
      </c>
    </row>
    <row r="27" spans="1:5" ht="25.5">
      <c r="A27" s="35" t="s">
        <v>55</v>
      </c>
      <c r="E27" s="39" t="s">
        <v>1532</v>
      </c>
    </row>
    <row r="28" spans="1:5" ht="12.75">
      <c r="A28" s="35" t="s">
        <v>56</v>
      </c>
      <c r="E28" s="40" t="s">
        <v>5</v>
      </c>
    </row>
    <row r="29" spans="1:5" ht="12.75">
      <c r="A29" t="s">
        <v>57</v>
      </c>
      <c r="E29" s="39" t="s">
        <v>5</v>
      </c>
    </row>
    <row r="30" spans="1:16" ht="25.5">
      <c r="A30" t="s">
        <v>49</v>
      </c>
      <c s="34" t="s">
        <v>118</v>
      </c>
      <c s="34" t="s">
        <v>1533</v>
      </c>
      <c s="35" t="s">
        <v>5</v>
      </c>
      <c s="6" t="s">
        <v>1534</v>
      </c>
      <c s="36" t="s">
        <v>423</v>
      </c>
      <c s="37">
        <v>150</v>
      </c>
      <c s="36">
        <v>0</v>
      </c>
      <c s="36">
        <f>ROUND(G30*H30,6)</f>
      </c>
      <c r="L30" s="38">
        <v>0</v>
      </c>
      <c s="32">
        <f>ROUND(ROUND(L30,2)*ROUND(G30,3),2)</f>
      </c>
      <c s="36" t="s">
        <v>919</v>
      </c>
      <c>
        <f>(M30*21)/100</f>
      </c>
      <c t="s">
        <v>27</v>
      </c>
    </row>
    <row r="31" spans="1:5" ht="25.5">
      <c r="A31" s="35" t="s">
        <v>55</v>
      </c>
      <c r="E31" s="39" t="s">
        <v>1534</v>
      </c>
    </row>
    <row r="32" spans="1:5" ht="12.75">
      <c r="A32" s="35" t="s">
        <v>56</v>
      </c>
      <c r="E32" s="40" t="s">
        <v>5</v>
      </c>
    </row>
    <row r="33" spans="1:5" ht="12.75">
      <c r="A33" t="s">
        <v>57</v>
      </c>
      <c r="E33" s="39" t="s">
        <v>5</v>
      </c>
    </row>
    <row r="34" spans="1:16" ht="25.5">
      <c r="A34" t="s">
        <v>49</v>
      </c>
      <c s="34" t="s">
        <v>121</v>
      </c>
      <c s="34" t="s">
        <v>1034</v>
      </c>
      <c s="35" t="s">
        <v>5</v>
      </c>
      <c s="6" t="s">
        <v>1035</v>
      </c>
      <c s="36" t="s">
        <v>236</v>
      </c>
      <c s="37">
        <v>1975.079</v>
      </c>
      <c s="36">
        <v>0</v>
      </c>
      <c s="36">
        <f>ROUND(G34*H34,6)</f>
      </c>
      <c r="L34" s="38">
        <v>0</v>
      </c>
      <c s="32">
        <f>ROUND(ROUND(L34,2)*ROUND(G34,3),2)</f>
      </c>
      <c s="36" t="s">
        <v>919</v>
      </c>
      <c>
        <f>(M34*21)/100</f>
      </c>
      <c t="s">
        <v>27</v>
      </c>
    </row>
    <row r="35" spans="1:5" ht="25.5">
      <c r="A35" s="35" t="s">
        <v>55</v>
      </c>
      <c r="E35" s="39" t="s">
        <v>1035</v>
      </c>
    </row>
    <row r="36" spans="1:5" ht="12.75">
      <c r="A36" s="35" t="s">
        <v>56</v>
      </c>
      <c r="E36" s="40" t="s">
        <v>5</v>
      </c>
    </row>
    <row r="37" spans="1:5" ht="12.75">
      <c r="A37" t="s">
        <v>57</v>
      </c>
      <c r="E37" s="39" t="s">
        <v>5</v>
      </c>
    </row>
    <row r="38" spans="1:16" ht="25.5">
      <c r="A38" t="s">
        <v>49</v>
      </c>
      <c s="34" t="s">
        <v>125</v>
      </c>
      <c s="34" t="s">
        <v>925</v>
      </c>
      <c s="35" t="s">
        <v>5</v>
      </c>
      <c s="6" t="s">
        <v>926</v>
      </c>
      <c s="36" t="s">
        <v>236</v>
      </c>
      <c s="37">
        <v>1975.079</v>
      </c>
      <c s="36">
        <v>0</v>
      </c>
      <c s="36">
        <f>ROUND(G38*H38,6)</f>
      </c>
      <c r="L38" s="38">
        <v>0</v>
      </c>
      <c s="32">
        <f>ROUND(ROUND(L38,2)*ROUND(G38,3),2)</f>
      </c>
      <c s="36" t="s">
        <v>919</v>
      </c>
      <c>
        <f>(M38*21)/100</f>
      </c>
      <c t="s">
        <v>27</v>
      </c>
    </row>
    <row r="39" spans="1:5" ht="25.5">
      <c r="A39" s="35" t="s">
        <v>55</v>
      </c>
      <c r="E39" s="39" t="s">
        <v>926</v>
      </c>
    </row>
    <row r="40" spans="1:5" ht="12.75">
      <c r="A40" s="35" t="s">
        <v>56</v>
      </c>
      <c r="E40" s="40" t="s">
        <v>5</v>
      </c>
    </row>
    <row r="41" spans="1:5" ht="12.75">
      <c r="A41" t="s">
        <v>57</v>
      </c>
      <c r="E41" s="39" t="s">
        <v>5</v>
      </c>
    </row>
    <row r="42" spans="1:16" ht="25.5">
      <c r="A42" t="s">
        <v>49</v>
      </c>
      <c s="34" t="s">
        <v>128</v>
      </c>
      <c s="34" t="s">
        <v>1163</v>
      </c>
      <c s="35" t="s">
        <v>5</v>
      </c>
      <c s="6" t="s">
        <v>1164</v>
      </c>
      <c s="36" t="s">
        <v>236</v>
      </c>
      <c s="37">
        <v>1075</v>
      </c>
      <c s="36">
        <v>0</v>
      </c>
      <c s="36">
        <f>ROUND(G42*H42,6)</f>
      </c>
      <c r="L42" s="38">
        <v>0</v>
      </c>
      <c s="32">
        <f>ROUND(ROUND(L42,2)*ROUND(G42,3),2)</f>
      </c>
      <c s="36" t="s">
        <v>919</v>
      </c>
      <c>
        <f>(M42*21)/100</f>
      </c>
      <c t="s">
        <v>27</v>
      </c>
    </row>
    <row r="43" spans="1:5" ht="25.5">
      <c r="A43" s="35" t="s">
        <v>55</v>
      </c>
      <c r="E43" s="39" t="s">
        <v>1164</v>
      </c>
    </row>
    <row r="44" spans="1:5" ht="12.75">
      <c r="A44" s="35" t="s">
        <v>56</v>
      </c>
      <c r="E44" s="40" t="s">
        <v>5</v>
      </c>
    </row>
    <row r="45" spans="1:5" ht="12.75">
      <c r="A45" t="s">
        <v>57</v>
      </c>
      <c r="E45" s="39" t="s">
        <v>5</v>
      </c>
    </row>
    <row r="46" spans="1:16" ht="12.75">
      <c r="A46" t="s">
        <v>49</v>
      </c>
      <c s="34" t="s">
        <v>132</v>
      </c>
      <c s="34" t="s">
        <v>927</v>
      </c>
      <c s="35" t="s">
        <v>5</v>
      </c>
      <c s="6" t="s">
        <v>928</v>
      </c>
      <c s="36" t="s">
        <v>236</v>
      </c>
      <c s="37">
        <v>182</v>
      </c>
      <c s="36">
        <v>0</v>
      </c>
      <c s="36">
        <f>ROUND(G46*H46,6)</f>
      </c>
      <c r="L46" s="38">
        <v>0</v>
      </c>
      <c s="32">
        <f>ROUND(ROUND(L46,2)*ROUND(G46,3),2)</f>
      </c>
      <c s="36" t="s">
        <v>919</v>
      </c>
      <c>
        <f>(M46*21)/100</f>
      </c>
      <c t="s">
        <v>27</v>
      </c>
    </row>
    <row r="47" spans="1:5" ht="12.75">
      <c r="A47" s="35" t="s">
        <v>55</v>
      </c>
      <c r="E47" s="39" t="s">
        <v>928</v>
      </c>
    </row>
    <row r="48" spans="1:5" ht="12.75">
      <c r="A48" s="35" t="s">
        <v>56</v>
      </c>
      <c r="E48" s="40" t="s">
        <v>5</v>
      </c>
    </row>
    <row r="49" spans="1:5" ht="12.75">
      <c r="A49" t="s">
        <v>57</v>
      </c>
      <c r="E49" s="39" t="s">
        <v>1537</v>
      </c>
    </row>
    <row r="50" spans="1:16" ht="25.5">
      <c r="A50" t="s">
        <v>49</v>
      </c>
      <c s="34" t="s">
        <v>136</v>
      </c>
      <c s="34" t="s">
        <v>1347</v>
      </c>
      <c s="35" t="s">
        <v>5</v>
      </c>
      <c s="6" t="s">
        <v>1348</v>
      </c>
      <c s="36" t="s">
        <v>236</v>
      </c>
      <c s="37">
        <v>66</v>
      </c>
      <c s="36">
        <v>0</v>
      </c>
      <c s="36">
        <f>ROUND(G50*H50,6)</f>
      </c>
      <c r="L50" s="38">
        <v>0</v>
      </c>
      <c s="32">
        <f>ROUND(ROUND(L50,2)*ROUND(G50,3),2)</f>
      </c>
      <c s="36" t="s">
        <v>919</v>
      </c>
      <c>
        <f>(M50*21)/100</f>
      </c>
      <c t="s">
        <v>27</v>
      </c>
    </row>
    <row r="51" spans="1:5" ht="38.25">
      <c r="A51" s="35" t="s">
        <v>55</v>
      </c>
      <c r="E51" s="39" t="s">
        <v>1349</v>
      </c>
    </row>
    <row r="52" spans="1:5" ht="12.75">
      <c r="A52" s="35" t="s">
        <v>56</v>
      </c>
      <c r="E52" s="40" t="s">
        <v>5</v>
      </c>
    </row>
    <row r="53" spans="1:5" ht="12.75">
      <c r="A53" t="s">
        <v>57</v>
      </c>
      <c r="E53" s="39" t="s">
        <v>5</v>
      </c>
    </row>
    <row r="54" spans="1:16" ht="12.75">
      <c r="A54" t="s">
        <v>49</v>
      </c>
      <c s="34" t="s">
        <v>140</v>
      </c>
      <c s="34" t="s">
        <v>1165</v>
      </c>
      <c s="35" t="s">
        <v>5</v>
      </c>
      <c s="6" t="s">
        <v>1166</v>
      </c>
      <c s="36" t="s">
        <v>932</v>
      </c>
      <c s="37">
        <v>112.2</v>
      </c>
      <c s="36">
        <v>1</v>
      </c>
      <c s="36">
        <f>ROUND(G54*H54,6)</f>
      </c>
      <c r="L54" s="38">
        <v>0</v>
      </c>
      <c s="32">
        <f>ROUND(ROUND(L54,2)*ROUND(G54,3),2)</f>
      </c>
      <c s="36" t="s">
        <v>919</v>
      </c>
      <c>
        <f>(M54*21)/100</f>
      </c>
      <c t="s">
        <v>27</v>
      </c>
    </row>
    <row r="55" spans="1:5" ht="12.75">
      <c r="A55" s="35" t="s">
        <v>55</v>
      </c>
      <c r="E55" s="39" t="s">
        <v>1166</v>
      </c>
    </row>
    <row r="56" spans="1:5" ht="12.75">
      <c r="A56" s="35" t="s">
        <v>56</v>
      </c>
      <c r="E56" s="40" t="s">
        <v>5</v>
      </c>
    </row>
    <row r="57" spans="1:5" ht="12.75">
      <c r="A57" t="s">
        <v>57</v>
      </c>
      <c r="E57" s="39" t="s">
        <v>5</v>
      </c>
    </row>
    <row r="58" spans="1:13" ht="12.75">
      <c r="A58" t="s">
        <v>46</v>
      </c>
      <c r="C58" s="31" t="s">
        <v>27</v>
      </c>
      <c r="E58" s="33" t="s">
        <v>935</v>
      </c>
      <c r="J58" s="32">
        <f>0</f>
      </c>
      <c s="32">
        <f>0</f>
      </c>
      <c s="32">
        <f>0+L59+L63+L67+L71+L75+L79+L83+L87+L91+L95+L99+L103</f>
      </c>
      <c s="32">
        <f>0+M59+M63+M67+M71+M75+M79+M83+M87+M91+M95+M99+M103</f>
      </c>
    </row>
    <row r="59" spans="1:16" ht="38.25">
      <c r="A59" t="s">
        <v>49</v>
      </c>
      <c s="34" t="s">
        <v>144</v>
      </c>
      <c s="34" t="s">
        <v>1992</v>
      </c>
      <c s="35" t="s">
        <v>5</v>
      </c>
      <c s="6" t="s">
        <v>1993</v>
      </c>
      <c s="36" t="s">
        <v>64</v>
      </c>
      <c s="37">
        <v>1035</v>
      </c>
      <c s="36">
        <v>0</v>
      </c>
      <c s="36">
        <f>ROUND(G59*H59,6)</f>
      </c>
      <c r="L59" s="38">
        <v>0</v>
      </c>
      <c s="32">
        <f>ROUND(ROUND(L59,2)*ROUND(G59,3),2)</f>
      </c>
      <c s="36" t="s">
        <v>919</v>
      </c>
      <c>
        <f>(M59*21)/100</f>
      </c>
      <c t="s">
        <v>27</v>
      </c>
    </row>
    <row r="60" spans="1:5" ht="38.25">
      <c r="A60" s="35" t="s">
        <v>55</v>
      </c>
      <c r="E60" s="39" t="s">
        <v>1994</v>
      </c>
    </row>
    <row r="61" spans="1:5" ht="12.75">
      <c r="A61" s="35" t="s">
        <v>56</v>
      </c>
      <c r="E61" s="40" t="s">
        <v>5</v>
      </c>
    </row>
    <row r="62" spans="1:5" ht="12.75">
      <c r="A62" t="s">
        <v>57</v>
      </c>
      <c r="E62" s="39" t="s">
        <v>5</v>
      </c>
    </row>
    <row r="63" spans="1:16" ht="12.75">
      <c r="A63" t="s">
        <v>49</v>
      </c>
      <c s="34" t="s">
        <v>148</v>
      </c>
      <c s="34" t="s">
        <v>1995</v>
      </c>
      <c s="35" t="s">
        <v>5</v>
      </c>
      <c s="6" t="s">
        <v>1996</v>
      </c>
      <c s="36" t="s">
        <v>236</v>
      </c>
      <c s="37">
        <v>783.744</v>
      </c>
      <c s="36">
        <v>2.45</v>
      </c>
      <c s="36">
        <f>ROUND(G63*H63,6)</f>
      </c>
      <c r="L63" s="38">
        <v>0</v>
      </c>
      <c s="32">
        <f>ROUND(ROUND(L63,2)*ROUND(G63,3),2)</f>
      </c>
      <c s="36" t="s">
        <v>919</v>
      </c>
      <c>
        <f>(M63*21)/100</f>
      </c>
      <c t="s">
        <v>27</v>
      </c>
    </row>
    <row r="64" spans="1:5" ht="12.75">
      <c r="A64" s="35" t="s">
        <v>55</v>
      </c>
      <c r="E64" s="39" t="s">
        <v>1996</v>
      </c>
    </row>
    <row r="65" spans="1:5" ht="12.75">
      <c r="A65" s="35" t="s">
        <v>56</v>
      </c>
      <c r="E65" s="40" t="s">
        <v>5</v>
      </c>
    </row>
    <row r="66" spans="1:5" ht="12.75">
      <c r="A66" t="s">
        <v>57</v>
      </c>
      <c r="E66" s="39" t="s">
        <v>5</v>
      </c>
    </row>
    <row r="67" spans="1:16" ht="12.75">
      <c r="A67" t="s">
        <v>49</v>
      </c>
      <c s="34" t="s">
        <v>152</v>
      </c>
      <c s="34" t="s">
        <v>1997</v>
      </c>
      <c s="35" t="s">
        <v>5</v>
      </c>
      <c s="6" t="s">
        <v>1998</v>
      </c>
      <c s="36" t="s">
        <v>932</v>
      </c>
      <c s="37">
        <v>86.212</v>
      </c>
      <c s="36">
        <v>1.11381</v>
      </c>
      <c s="36">
        <f>ROUND(G67*H67,6)</f>
      </c>
      <c r="L67" s="38">
        <v>0</v>
      </c>
      <c s="32">
        <f>ROUND(ROUND(L67,2)*ROUND(G67,3),2)</f>
      </c>
      <c s="36" t="s">
        <v>919</v>
      </c>
      <c>
        <f>(M67*21)/100</f>
      </c>
      <c t="s">
        <v>27</v>
      </c>
    </row>
    <row r="68" spans="1:5" ht="12.75">
      <c r="A68" s="35" t="s">
        <v>55</v>
      </c>
      <c r="E68" s="39" t="s">
        <v>1998</v>
      </c>
    </row>
    <row r="69" spans="1:5" ht="12.75">
      <c r="A69" s="35" t="s">
        <v>56</v>
      </c>
      <c r="E69" s="40" t="s">
        <v>5</v>
      </c>
    </row>
    <row r="70" spans="1:5" ht="12.75">
      <c r="A70" t="s">
        <v>57</v>
      </c>
      <c r="E70" s="39" t="s">
        <v>5</v>
      </c>
    </row>
    <row r="71" spans="1:16" ht="25.5">
      <c r="A71" t="s">
        <v>49</v>
      </c>
      <c s="34" t="s">
        <v>156</v>
      </c>
      <c s="34" t="s">
        <v>1999</v>
      </c>
      <c s="35" t="s">
        <v>5</v>
      </c>
      <c s="6" t="s">
        <v>2000</v>
      </c>
      <c s="36" t="s">
        <v>236</v>
      </c>
      <c s="37">
        <v>422.477</v>
      </c>
      <c s="36">
        <v>2.501872</v>
      </c>
      <c s="36">
        <f>ROUND(G71*H71,6)</f>
      </c>
      <c r="L71" s="38">
        <v>0</v>
      </c>
      <c s="32">
        <f>ROUND(ROUND(L71,2)*ROUND(G71,3),2)</f>
      </c>
      <c s="36" t="s">
        <v>919</v>
      </c>
      <c>
        <f>(M71*21)/100</f>
      </c>
      <c t="s">
        <v>27</v>
      </c>
    </row>
    <row r="72" spans="1:5" ht="25.5">
      <c r="A72" s="35" t="s">
        <v>55</v>
      </c>
      <c r="E72" s="39" t="s">
        <v>2000</v>
      </c>
    </row>
    <row r="73" spans="1:5" ht="12.75">
      <c r="A73" s="35" t="s">
        <v>56</v>
      </c>
      <c r="E73" s="40" t="s">
        <v>5</v>
      </c>
    </row>
    <row r="74" spans="1:5" ht="12.75">
      <c r="A74" t="s">
        <v>57</v>
      </c>
      <c r="E74" s="39" t="s">
        <v>5</v>
      </c>
    </row>
    <row r="75" spans="1:16" ht="12.75">
      <c r="A75" t="s">
        <v>49</v>
      </c>
      <c s="34" t="s">
        <v>160</v>
      </c>
      <c s="34" t="s">
        <v>2001</v>
      </c>
      <c s="35" t="s">
        <v>5</v>
      </c>
      <c s="6" t="s">
        <v>2002</v>
      </c>
      <c s="36" t="s">
        <v>932</v>
      </c>
      <c s="37">
        <v>12.902</v>
      </c>
      <c s="36">
        <v>1.062773</v>
      </c>
      <c s="36">
        <f>ROUND(G75*H75,6)</f>
      </c>
      <c r="L75" s="38">
        <v>0</v>
      </c>
      <c s="32">
        <f>ROUND(ROUND(L75,2)*ROUND(G75,3),2)</f>
      </c>
      <c s="36" t="s">
        <v>919</v>
      </c>
      <c>
        <f>(M75*21)/100</f>
      </c>
      <c t="s">
        <v>27</v>
      </c>
    </row>
    <row r="76" spans="1:5" ht="12.75">
      <c r="A76" s="35" t="s">
        <v>55</v>
      </c>
      <c r="E76" s="39" t="s">
        <v>2002</v>
      </c>
    </row>
    <row r="77" spans="1:5" ht="12.75">
      <c r="A77" s="35" t="s">
        <v>56</v>
      </c>
      <c r="E77" s="40" t="s">
        <v>5</v>
      </c>
    </row>
    <row r="78" spans="1:5" ht="12.75">
      <c r="A78" t="s">
        <v>57</v>
      </c>
      <c r="E78" s="39" t="s">
        <v>5</v>
      </c>
    </row>
    <row r="79" spans="1:16" ht="12.75">
      <c r="A79" t="s">
        <v>49</v>
      </c>
      <c s="34" t="s">
        <v>164</v>
      </c>
      <c s="34" t="s">
        <v>2003</v>
      </c>
      <c s="35" t="s">
        <v>5</v>
      </c>
      <c s="6" t="s">
        <v>2004</v>
      </c>
      <c s="36" t="s">
        <v>53</v>
      </c>
      <c s="37">
        <v>47</v>
      </c>
      <c s="36">
        <v>0.223527</v>
      </c>
      <c s="36">
        <f>ROUND(G79*H79,6)</f>
      </c>
      <c r="L79" s="38">
        <v>0</v>
      </c>
      <c s="32">
        <f>ROUND(ROUND(L79,2)*ROUND(G79,3),2)</f>
      </c>
      <c s="36" t="s">
        <v>919</v>
      </c>
      <c>
        <f>(M79*21)/100</f>
      </c>
      <c t="s">
        <v>27</v>
      </c>
    </row>
    <row r="80" spans="1:5" ht="12.75">
      <c r="A80" s="35" t="s">
        <v>55</v>
      </c>
      <c r="E80" s="39" t="s">
        <v>2004</v>
      </c>
    </row>
    <row r="81" spans="1:5" ht="12.75">
      <c r="A81" s="35" t="s">
        <v>56</v>
      </c>
      <c r="E81" s="40" t="s">
        <v>5</v>
      </c>
    </row>
    <row r="82" spans="1:5" ht="12.75">
      <c r="A82" t="s">
        <v>57</v>
      </c>
      <c r="E82" s="39" t="s">
        <v>5</v>
      </c>
    </row>
    <row r="83" spans="1:16" ht="12.75">
      <c r="A83" t="s">
        <v>49</v>
      </c>
      <c s="34" t="s">
        <v>168</v>
      </c>
      <c s="34" t="s">
        <v>2005</v>
      </c>
      <c s="35" t="s">
        <v>5</v>
      </c>
      <c s="6" t="s">
        <v>2006</v>
      </c>
      <c s="36" t="s">
        <v>53</v>
      </c>
      <c s="37">
        <v>47</v>
      </c>
      <c s="36">
        <v>2.69</v>
      </c>
      <c s="36">
        <f>ROUND(G83*H83,6)</f>
      </c>
      <c r="L83" s="38">
        <v>0</v>
      </c>
      <c s="32">
        <f>ROUND(ROUND(L83,2)*ROUND(G83,3),2)</f>
      </c>
      <c s="36" t="s">
        <v>99</v>
      </c>
      <c>
        <f>(M83*21)/100</f>
      </c>
      <c t="s">
        <v>27</v>
      </c>
    </row>
    <row r="84" spans="1:5" ht="12.75">
      <c r="A84" s="35" t="s">
        <v>55</v>
      </c>
      <c r="E84" s="39" t="s">
        <v>2006</v>
      </c>
    </row>
    <row r="85" spans="1:5" ht="12.75">
      <c r="A85" s="35" t="s">
        <v>56</v>
      </c>
      <c r="E85" s="40" t="s">
        <v>5</v>
      </c>
    </row>
    <row r="86" spans="1:5" ht="12.75">
      <c r="A86" t="s">
        <v>57</v>
      </c>
      <c r="E86" s="39" t="s">
        <v>5</v>
      </c>
    </row>
    <row r="87" spans="1:16" ht="12.75">
      <c r="A87" t="s">
        <v>49</v>
      </c>
      <c s="34" t="s">
        <v>172</v>
      </c>
      <c s="34" t="s">
        <v>2007</v>
      </c>
      <c s="35" t="s">
        <v>5</v>
      </c>
      <c s="6" t="s">
        <v>2008</v>
      </c>
      <c s="36" t="s">
        <v>53</v>
      </c>
      <c s="37">
        <v>2</v>
      </c>
      <c s="36">
        <v>0.27583</v>
      </c>
      <c s="36">
        <f>ROUND(G87*H87,6)</f>
      </c>
      <c r="L87" s="38">
        <v>0</v>
      </c>
      <c s="32">
        <f>ROUND(ROUND(L87,2)*ROUND(G87,3),2)</f>
      </c>
      <c s="36" t="s">
        <v>919</v>
      </c>
      <c>
        <f>(M87*21)/100</f>
      </c>
      <c t="s">
        <v>27</v>
      </c>
    </row>
    <row r="88" spans="1:5" ht="12.75">
      <c r="A88" s="35" t="s">
        <v>55</v>
      </c>
      <c r="E88" s="39" t="s">
        <v>2008</v>
      </c>
    </row>
    <row r="89" spans="1:5" ht="12.75">
      <c r="A89" s="35" t="s">
        <v>56</v>
      </c>
      <c r="E89" s="40" t="s">
        <v>5</v>
      </c>
    </row>
    <row r="90" spans="1:5" ht="12.75">
      <c r="A90" t="s">
        <v>57</v>
      </c>
      <c r="E90" s="39" t="s">
        <v>5</v>
      </c>
    </row>
    <row r="91" spans="1:16" ht="12.75">
      <c r="A91" t="s">
        <v>49</v>
      </c>
      <c s="34" t="s">
        <v>176</v>
      </c>
      <c s="34" t="s">
        <v>2009</v>
      </c>
      <c s="35" t="s">
        <v>5</v>
      </c>
      <c s="6" t="s">
        <v>2010</v>
      </c>
      <c s="36" t="s">
        <v>53</v>
      </c>
      <c s="37">
        <v>1</v>
      </c>
      <c s="36">
        <v>6.5</v>
      </c>
      <c s="36">
        <f>ROUND(G91*H91,6)</f>
      </c>
      <c r="L91" s="38">
        <v>0</v>
      </c>
      <c s="32">
        <f>ROUND(ROUND(L91,2)*ROUND(G91,3),2)</f>
      </c>
      <c s="36" t="s">
        <v>99</v>
      </c>
      <c>
        <f>(M91*21)/100</f>
      </c>
      <c t="s">
        <v>27</v>
      </c>
    </row>
    <row r="92" spans="1:5" ht="12.75">
      <c r="A92" s="35" t="s">
        <v>55</v>
      </c>
      <c r="E92" s="39" t="s">
        <v>2010</v>
      </c>
    </row>
    <row r="93" spans="1:5" ht="12.75">
      <c r="A93" s="35" t="s">
        <v>56</v>
      </c>
      <c r="E93" s="40" t="s">
        <v>5</v>
      </c>
    </row>
    <row r="94" spans="1:5" ht="12.75">
      <c r="A94" t="s">
        <v>57</v>
      </c>
      <c r="E94" s="39" t="s">
        <v>5</v>
      </c>
    </row>
    <row r="95" spans="1:16" ht="12.75">
      <c r="A95" t="s">
        <v>49</v>
      </c>
      <c s="34" t="s">
        <v>180</v>
      </c>
      <c s="34" t="s">
        <v>2011</v>
      </c>
      <c s="35" t="s">
        <v>5</v>
      </c>
      <c s="6" t="s">
        <v>2012</v>
      </c>
      <c s="36" t="s">
        <v>53</v>
      </c>
      <c s="37">
        <v>1</v>
      </c>
      <c s="36">
        <v>3.3</v>
      </c>
      <c s="36">
        <f>ROUND(G95*H95,6)</f>
      </c>
      <c r="L95" s="38">
        <v>0</v>
      </c>
      <c s="32">
        <f>ROUND(ROUND(L95,2)*ROUND(G95,3),2)</f>
      </c>
      <c s="36" t="s">
        <v>99</v>
      </c>
      <c>
        <f>(M95*21)/100</f>
      </c>
      <c t="s">
        <v>27</v>
      </c>
    </row>
    <row r="96" spans="1:5" ht="12.75">
      <c r="A96" s="35" t="s">
        <v>55</v>
      </c>
      <c r="E96" s="39" t="s">
        <v>2012</v>
      </c>
    </row>
    <row r="97" spans="1:5" ht="12.75">
      <c r="A97" s="35" t="s">
        <v>56</v>
      </c>
      <c r="E97" s="40" t="s">
        <v>5</v>
      </c>
    </row>
    <row r="98" spans="1:5" ht="12.75">
      <c r="A98" t="s">
        <v>57</v>
      </c>
      <c r="E98" s="39" t="s">
        <v>5</v>
      </c>
    </row>
    <row r="99" spans="1:16" ht="12.75">
      <c r="A99" t="s">
        <v>49</v>
      </c>
      <c s="34" t="s">
        <v>184</v>
      </c>
      <c s="34" t="s">
        <v>2013</v>
      </c>
      <c s="35" t="s">
        <v>5</v>
      </c>
      <c s="6" t="s">
        <v>2014</v>
      </c>
      <c s="36" t="s">
        <v>53</v>
      </c>
      <c s="37">
        <v>10</v>
      </c>
      <c s="36">
        <v>0.358414</v>
      </c>
      <c s="36">
        <f>ROUND(G99*H99,6)</f>
      </c>
      <c r="L99" s="38">
        <v>0</v>
      </c>
      <c s="32">
        <f>ROUND(ROUND(L99,2)*ROUND(G99,3),2)</f>
      </c>
      <c s="36" t="s">
        <v>919</v>
      </c>
      <c>
        <f>(M99*21)/100</f>
      </c>
      <c t="s">
        <v>27</v>
      </c>
    </row>
    <row r="100" spans="1:5" ht="12.75">
      <c r="A100" s="35" t="s">
        <v>55</v>
      </c>
      <c r="E100" s="39" t="s">
        <v>2014</v>
      </c>
    </row>
    <row r="101" spans="1:5" ht="12.75">
      <c r="A101" s="35" t="s">
        <v>56</v>
      </c>
      <c r="E101" s="40" t="s">
        <v>5</v>
      </c>
    </row>
    <row r="102" spans="1:5" ht="12.75">
      <c r="A102" t="s">
        <v>57</v>
      </c>
      <c r="E102" s="39" t="s">
        <v>5</v>
      </c>
    </row>
    <row r="103" spans="1:16" ht="12.75">
      <c r="A103" t="s">
        <v>49</v>
      </c>
      <c s="34" t="s">
        <v>188</v>
      </c>
      <c s="34" t="s">
        <v>2015</v>
      </c>
      <c s="35" t="s">
        <v>5</v>
      </c>
      <c s="6" t="s">
        <v>2016</v>
      </c>
      <c s="36" t="s">
        <v>53</v>
      </c>
      <c s="37">
        <v>10</v>
      </c>
      <c s="36">
        <v>11.429</v>
      </c>
      <c s="36">
        <f>ROUND(G103*H103,6)</f>
      </c>
      <c r="L103" s="38">
        <v>0</v>
      </c>
      <c s="32">
        <f>ROUND(ROUND(L103,2)*ROUND(G103,3),2)</f>
      </c>
      <c s="36" t="s">
        <v>99</v>
      </c>
      <c>
        <f>(M103*21)/100</f>
      </c>
      <c t="s">
        <v>27</v>
      </c>
    </row>
    <row r="104" spans="1:5" ht="12.75">
      <c r="A104" s="35" t="s">
        <v>55</v>
      </c>
      <c r="E104" s="39" t="s">
        <v>2016</v>
      </c>
    </row>
    <row r="105" spans="1:5" ht="12.75">
      <c r="A105" s="35" t="s">
        <v>56</v>
      </c>
      <c r="E105" s="40" t="s">
        <v>5</v>
      </c>
    </row>
    <row r="106" spans="1:5" ht="12.75">
      <c r="A106" t="s">
        <v>57</v>
      </c>
      <c r="E106" s="39" t="s">
        <v>5</v>
      </c>
    </row>
    <row r="107" spans="1:13" ht="12.75">
      <c r="A107" t="s">
        <v>46</v>
      </c>
      <c r="C107" s="31" t="s">
        <v>26</v>
      </c>
      <c r="E107" s="33" t="s">
        <v>945</v>
      </c>
      <c r="J107" s="32">
        <f>0</f>
      </c>
      <c s="32">
        <f>0</f>
      </c>
      <c s="32">
        <f>0+L108+L112+L116+L120+L124+L128+L132+L136+L140+L144+L148+L152+L156+L160+L164+L168+L172+L176+L180+L184+L188+L192+L196+L200+L204+L208+L212+L216+L220+L224+L228+L232+L236+L240+L244+L248+L252</f>
      </c>
      <c s="32">
        <f>0+M108+M112+M116+M120+M124+M128+M132+M136+M140+M144+M148+M152+M156+M160+M164+M168+M172+M176+M180+M184+M188+M192+M196+M200+M204+M208+M212+M216+M220+M224+M228+M232+M236+M240+M244+M248+M252</f>
      </c>
    </row>
    <row r="108" spans="1:16" ht="25.5">
      <c r="A108" t="s">
        <v>49</v>
      </c>
      <c s="34" t="s">
        <v>192</v>
      </c>
      <c s="34" t="s">
        <v>2017</v>
      </c>
      <c s="35" t="s">
        <v>5</v>
      </c>
      <c s="6" t="s">
        <v>2018</v>
      </c>
      <c s="36" t="s">
        <v>423</v>
      </c>
      <c s="37">
        <v>142.3</v>
      </c>
      <c s="36">
        <v>0.496893</v>
      </c>
      <c s="36">
        <f>ROUND(G108*H108,6)</f>
      </c>
      <c r="L108" s="38">
        <v>0</v>
      </c>
      <c s="32">
        <f>ROUND(ROUND(L108,2)*ROUND(G108,3),2)</f>
      </c>
      <c s="36" t="s">
        <v>919</v>
      </c>
      <c>
        <f>(M108*21)/100</f>
      </c>
      <c t="s">
        <v>27</v>
      </c>
    </row>
    <row r="109" spans="1:5" ht="25.5">
      <c r="A109" s="35" t="s">
        <v>55</v>
      </c>
      <c r="E109" s="39" t="s">
        <v>2018</v>
      </c>
    </row>
    <row r="110" spans="1:5" ht="12.75">
      <c r="A110" s="35" t="s">
        <v>56</v>
      </c>
      <c r="E110" s="40" t="s">
        <v>5</v>
      </c>
    </row>
    <row r="111" spans="1:5" ht="12.75">
      <c r="A111" t="s">
        <v>57</v>
      </c>
      <c r="E111" s="39" t="s">
        <v>5</v>
      </c>
    </row>
    <row r="112" spans="1:16" ht="25.5">
      <c r="A112" t="s">
        <v>49</v>
      </c>
      <c s="34" t="s">
        <v>196</v>
      </c>
      <c s="34" t="s">
        <v>2019</v>
      </c>
      <c s="35" t="s">
        <v>5</v>
      </c>
      <c s="6" t="s">
        <v>2020</v>
      </c>
      <c s="36" t="s">
        <v>423</v>
      </c>
      <c s="37">
        <v>52.41</v>
      </c>
      <c s="36">
        <v>0.189711</v>
      </c>
      <c s="36">
        <f>ROUND(G112*H112,6)</f>
      </c>
      <c r="L112" s="38">
        <v>0</v>
      </c>
      <c s="32">
        <f>ROUND(ROUND(L112,2)*ROUND(G112,3),2)</f>
      </c>
      <c s="36" t="s">
        <v>919</v>
      </c>
      <c>
        <f>(M112*21)/100</f>
      </c>
      <c t="s">
        <v>27</v>
      </c>
    </row>
    <row r="113" spans="1:5" ht="25.5">
      <c r="A113" s="35" t="s">
        <v>55</v>
      </c>
      <c r="E113" s="39" t="s">
        <v>2020</v>
      </c>
    </row>
    <row r="114" spans="1:5" ht="12.75">
      <c r="A114" s="35" t="s">
        <v>56</v>
      </c>
      <c r="E114" s="40" t="s">
        <v>5</v>
      </c>
    </row>
    <row r="115" spans="1:5" ht="12.75">
      <c r="A115" t="s">
        <v>57</v>
      </c>
      <c r="E115" s="39" t="s">
        <v>5</v>
      </c>
    </row>
    <row r="116" spans="1:16" ht="25.5">
      <c r="A116" t="s">
        <v>49</v>
      </c>
      <c s="34" t="s">
        <v>200</v>
      </c>
      <c s="34" t="s">
        <v>2021</v>
      </c>
      <c s="35" t="s">
        <v>5</v>
      </c>
      <c s="6" t="s">
        <v>2022</v>
      </c>
      <c s="36" t="s">
        <v>423</v>
      </c>
      <c s="37">
        <v>400.2</v>
      </c>
      <c s="36">
        <v>0.268784</v>
      </c>
      <c s="36">
        <f>ROUND(G116*H116,6)</f>
      </c>
      <c r="L116" s="38">
        <v>0</v>
      </c>
      <c s="32">
        <f>ROUND(ROUND(L116,2)*ROUND(G116,3),2)</f>
      </c>
      <c s="36" t="s">
        <v>919</v>
      </c>
      <c>
        <f>(M116*21)/100</f>
      </c>
      <c t="s">
        <v>27</v>
      </c>
    </row>
    <row r="117" spans="1:5" ht="25.5">
      <c r="A117" s="35" t="s">
        <v>55</v>
      </c>
      <c r="E117" s="39" t="s">
        <v>2022</v>
      </c>
    </row>
    <row r="118" spans="1:5" ht="12.75">
      <c r="A118" s="35" t="s">
        <v>56</v>
      </c>
      <c r="E118" s="40" t="s">
        <v>5</v>
      </c>
    </row>
    <row r="119" spans="1:5" ht="12.75">
      <c r="A119" t="s">
        <v>57</v>
      </c>
      <c r="E119" s="39" t="s">
        <v>5</v>
      </c>
    </row>
    <row r="120" spans="1:16" ht="25.5">
      <c r="A120" t="s">
        <v>49</v>
      </c>
      <c s="34" t="s">
        <v>204</v>
      </c>
      <c s="34" t="s">
        <v>2023</v>
      </c>
      <c s="35" t="s">
        <v>5</v>
      </c>
      <c s="6" t="s">
        <v>2024</v>
      </c>
      <c s="36" t="s">
        <v>423</v>
      </c>
      <c s="37">
        <v>525.85</v>
      </c>
      <c s="36">
        <v>0.248651</v>
      </c>
      <c s="36">
        <f>ROUND(G120*H120,6)</f>
      </c>
      <c r="L120" s="38">
        <v>0</v>
      </c>
      <c s="32">
        <f>ROUND(ROUND(L120,2)*ROUND(G120,3),2)</f>
      </c>
      <c s="36" t="s">
        <v>919</v>
      </c>
      <c>
        <f>(M120*21)/100</f>
      </c>
      <c t="s">
        <v>27</v>
      </c>
    </row>
    <row r="121" spans="1:5" ht="25.5">
      <c r="A121" s="35" t="s">
        <v>55</v>
      </c>
      <c r="E121" s="39" t="s">
        <v>2024</v>
      </c>
    </row>
    <row r="122" spans="1:5" ht="12.75">
      <c r="A122" s="35" t="s">
        <v>56</v>
      </c>
      <c r="E122" s="40" t="s">
        <v>5</v>
      </c>
    </row>
    <row r="123" spans="1:5" ht="12.75">
      <c r="A123" t="s">
        <v>57</v>
      </c>
      <c r="E123" s="39" t="s">
        <v>5</v>
      </c>
    </row>
    <row r="124" spans="1:16" ht="25.5">
      <c r="A124" t="s">
        <v>49</v>
      </c>
      <c s="34" t="s">
        <v>208</v>
      </c>
      <c s="34" t="s">
        <v>2025</v>
      </c>
      <c s="35" t="s">
        <v>5</v>
      </c>
      <c s="6" t="s">
        <v>2026</v>
      </c>
      <c s="36" t="s">
        <v>236</v>
      </c>
      <c s="37">
        <v>9.453</v>
      </c>
      <c s="36">
        <v>1.883</v>
      </c>
      <c s="36">
        <f>ROUND(G124*H124,6)</f>
      </c>
      <c r="L124" s="38">
        <v>0</v>
      </c>
      <c s="32">
        <f>ROUND(ROUND(L124,2)*ROUND(G124,3),2)</f>
      </c>
      <c s="36" t="s">
        <v>919</v>
      </c>
      <c>
        <f>(M124*21)/100</f>
      </c>
      <c t="s">
        <v>27</v>
      </c>
    </row>
    <row r="125" spans="1:5" ht="25.5">
      <c r="A125" s="35" t="s">
        <v>55</v>
      </c>
      <c r="E125" s="39" t="s">
        <v>2026</v>
      </c>
    </row>
    <row r="126" spans="1:5" ht="12.75">
      <c r="A126" s="35" t="s">
        <v>56</v>
      </c>
      <c r="E126" s="40" t="s">
        <v>5</v>
      </c>
    </row>
    <row r="127" spans="1:5" ht="12.75">
      <c r="A127" t="s">
        <v>57</v>
      </c>
      <c r="E127" s="39" t="s">
        <v>5</v>
      </c>
    </row>
    <row r="128" spans="1:16" ht="25.5">
      <c r="A128" t="s">
        <v>49</v>
      </c>
      <c s="34" t="s">
        <v>212</v>
      </c>
      <c s="34" t="s">
        <v>1715</v>
      </c>
      <c s="35" t="s">
        <v>5</v>
      </c>
      <c s="6" t="s">
        <v>1716</v>
      </c>
      <c s="36" t="s">
        <v>932</v>
      </c>
      <c s="37">
        <v>4.269</v>
      </c>
      <c s="36">
        <v>1.049222</v>
      </c>
      <c s="36">
        <f>ROUND(G128*H128,6)</f>
      </c>
      <c r="L128" s="38">
        <v>0</v>
      </c>
      <c s="32">
        <f>ROUND(ROUND(L128,2)*ROUND(G128,3),2)</f>
      </c>
      <c s="36" t="s">
        <v>919</v>
      </c>
      <c>
        <f>(M128*21)/100</f>
      </c>
      <c t="s">
        <v>27</v>
      </c>
    </row>
    <row r="129" spans="1:5" ht="25.5">
      <c r="A129" s="35" t="s">
        <v>55</v>
      </c>
      <c r="E129" s="39" t="s">
        <v>1716</v>
      </c>
    </row>
    <row r="130" spans="1:5" ht="12.75">
      <c r="A130" s="35" t="s">
        <v>56</v>
      </c>
      <c r="E130" s="40" t="s">
        <v>5</v>
      </c>
    </row>
    <row r="131" spans="1:5" ht="12.75">
      <c r="A131" t="s">
        <v>57</v>
      </c>
      <c r="E131" s="39" t="s">
        <v>5</v>
      </c>
    </row>
    <row r="132" spans="1:16" ht="25.5">
      <c r="A132" t="s">
        <v>49</v>
      </c>
      <c s="34" t="s">
        <v>214</v>
      </c>
      <c s="34" t="s">
        <v>2027</v>
      </c>
      <c s="35" t="s">
        <v>5</v>
      </c>
      <c s="6" t="s">
        <v>2028</v>
      </c>
      <c s="36" t="s">
        <v>53</v>
      </c>
      <c s="37">
        <v>92</v>
      </c>
      <c s="36">
        <v>0.473706</v>
      </c>
      <c s="36">
        <f>ROUND(G132*H132,6)</f>
      </c>
      <c r="L132" s="38">
        <v>0</v>
      </c>
      <c s="32">
        <f>ROUND(ROUND(L132,2)*ROUND(G132,3),2)</f>
      </c>
      <c s="36" t="s">
        <v>919</v>
      </c>
      <c>
        <f>(M132*21)/100</f>
      </c>
      <c t="s">
        <v>27</v>
      </c>
    </row>
    <row r="133" spans="1:5" ht="25.5">
      <c r="A133" s="35" t="s">
        <v>55</v>
      </c>
      <c r="E133" s="39" t="s">
        <v>2028</v>
      </c>
    </row>
    <row r="134" spans="1:5" ht="12.75">
      <c r="A134" s="35" t="s">
        <v>56</v>
      </c>
      <c r="E134" s="40" t="s">
        <v>5</v>
      </c>
    </row>
    <row r="135" spans="1:5" ht="12.75">
      <c r="A135" t="s">
        <v>57</v>
      </c>
      <c r="E135" s="39" t="s">
        <v>5</v>
      </c>
    </row>
    <row r="136" spans="1:16" ht="12.75">
      <c r="A136" t="s">
        <v>49</v>
      </c>
      <c s="34" t="s">
        <v>218</v>
      </c>
      <c s="34" t="s">
        <v>2029</v>
      </c>
      <c s="35" t="s">
        <v>5</v>
      </c>
      <c s="6" t="s">
        <v>2030</v>
      </c>
      <c s="36" t="s">
        <v>236</v>
      </c>
      <c s="37">
        <v>62.33</v>
      </c>
      <c s="36">
        <v>2.5</v>
      </c>
      <c s="36">
        <f>ROUND(G136*H136,6)</f>
      </c>
      <c r="L136" s="38">
        <v>0</v>
      </c>
      <c s="32">
        <f>ROUND(ROUND(L136,2)*ROUND(G136,3),2)</f>
      </c>
      <c s="36" t="s">
        <v>99</v>
      </c>
      <c>
        <f>(M136*21)/100</f>
      </c>
      <c t="s">
        <v>27</v>
      </c>
    </row>
    <row r="137" spans="1:5" ht="12.75">
      <c r="A137" s="35" t="s">
        <v>55</v>
      </c>
      <c r="E137" s="39" t="s">
        <v>2030</v>
      </c>
    </row>
    <row r="138" spans="1:5" ht="12.75">
      <c r="A138" s="35" t="s">
        <v>56</v>
      </c>
      <c r="E138" s="40" t="s">
        <v>5</v>
      </c>
    </row>
    <row r="139" spans="1:5" ht="12.75">
      <c r="A139" t="s">
        <v>57</v>
      </c>
      <c r="E139" s="39" t="s">
        <v>5</v>
      </c>
    </row>
    <row r="140" spans="1:16" ht="12.75">
      <c r="A140" t="s">
        <v>49</v>
      </c>
      <c s="34" t="s">
        <v>220</v>
      </c>
      <c s="34" t="s">
        <v>2031</v>
      </c>
      <c s="35" t="s">
        <v>5</v>
      </c>
      <c s="6" t="s">
        <v>2032</v>
      </c>
      <c s="36" t="s">
        <v>53</v>
      </c>
      <c s="37">
        <v>25</v>
      </c>
      <c s="36">
        <v>0.107535</v>
      </c>
      <c s="36">
        <f>ROUND(G140*H140,6)</f>
      </c>
      <c r="L140" s="38">
        <v>0</v>
      </c>
      <c s="32">
        <f>ROUND(ROUND(L140,2)*ROUND(G140,3),2)</f>
      </c>
      <c s="36" t="s">
        <v>919</v>
      </c>
      <c>
        <f>(M140*21)/100</f>
      </c>
      <c t="s">
        <v>27</v>
      </c>
    </row>
    <row r="141" spans="1:5" ht="12.75">
      <c r="A141" s="35" t="s">
        <v>55</v>
      </c>
      <c r="E141" s="39" t="s">
        <v>2032</v>
      </c>
    </row>
    <row r="142" spans="1:5" ht="12.75">
      <c r="A142" s="35" t="s">
        <v>56</v>
      </c>
      <c r="E142" s="40" t="s">
        <v>5</v>
      </c>
    </row>
    <row r="143" spans="1:5" ht="12.75">
      <c r="A143" t="s">
        <v>57</v>
      </c>
      <c r="E143" s="39" t="s">
        <v>5</v>
      </c>
    </row>
    <row r="144" spans="1:16" ht="12.75">
      <c r="A144" t="s">
        <v>49</v>
      </c>
      <c s="34" t="s">
        <v>222</v>
      </c>
      <c s="34" t="s">
        <v>2033</v>
      </c>
      <c s="35" t="s">
        <v>5</v>
      </c>
      <c s="6" t="s">
        <v>2034</v>
      </c>
      <c s="36" t="s">
        <v>53</v>
      </c>
      <c s="37">
        <v>9</v>
      </c>
      <c s="36">
        <v>0.92</v>
      </c>
      <c s="36">
        <f>ROUND(G144*H144,6)</f>
      </c>
      <c r="L144" s="38">
        <v>0</v>
      </c>
      <c s="32">
        <f>ROUND(ROUND(L144,2)*ROUND(G144,3),2)</f>
      </c>
      <c s="36" t="s">
        <v>99</v>
      </c>
      <c>
        <f>(M144*21)/100</f>
      </c>
      <c t="s">
        <v>27</v>
      </c>
    </row>
    <row r="145" spans="1:5" ht="12.75">
      <c r="A145" s="35" t="s">
        <v>55</v>
      </c>
      <c r="E145" s="39" t="s">
        <v>2034</v>
      </c>
    </row>
    <row r="146" spans="1:5" ht="12.75">
      <c r="A146" s="35" t="s">
        <v>56</v>
      </c>
      <c r="E146" s="40" t="s">
        <v>5</v>
      </c>
    </row>
    <row r="147" spans="1:5" ht="12.75">
      <c r="A147" t="s">
        <v>57</v>
      </c>
      <c r="E147" s="39" t="s">
        <v>5</v>
      </c>
    </row>
    <row r="148" spans="1:16" ht="12.75">
      <c r="A148" t="s">
        <v>49</v>
      </c>
      <c s="34" t="s">
        <v>224</v>
      </c>
      <c s="34" t="s">
        <v>2035</v>
      </c>
      <c s="35" t="s">
        <v>5</v>
      </c>
      <c s="6" t="s">
        <v>2036</v>
      </c>
      <c s="36" t="s">
        <v>53</v>
      </c>
      <c s="37">
        <v>6</v>
      </c>
      <c s="36">
        <v>1.4</v>
      </c>
      <c s="36">
        <f>ROUND(G148*H148,6)</f>
      </c>
      <c r="L148" s="38">
        <v>0</v>
      </c>
      <c s="32">
        <f>ROUND(ROUND(L148,2)*ROUND(G148,3),2)</f>
      </c>
      <c s="36" t="s">
        <v>99</v>
      </c>
      <c>
        <f>(M148*21)/100</f>
      </c>
      <c t="s">
        <v>27</v>
      </c>
    </row>
    <row r="149" spans="1:5" ht="12.75">
      <c r="A149" s="35" t="s">
        <v>55</v>
      </c>
      <c r="E149" s="39" t="s">
        <v>2036</v>
      </c>
    </row>
    <row r="150" spans="1:5" ht="12.75">
      <c r="A150" s="35" t="s">
        <v>56</v>
      </c>
      <c r="E150" s="40" t="s">
        <v>5</v>
      </c>
    </row>
    <row r="151" spans="1:5" ht="12.75">
      <c r="A151" t="s">
        <v>57</v>
      </c>
      <c r="E151" s="39" t="s">
        <v>5</v>
      </c>
    </row>
    <row r="152" spans="1:16" ht="12.75">
      <c r="A152" t="s">
        <v>49</v>
      </c>
      <c s="34" t="s">
        <v>227</v>
      </c>
      <c s="34" t="s">
        <v>2037</v>
      </c>
      <c s="35" t="s">
        <v>5</v>
      </c>
      <c s="6" t="s">
        <v>2038</v>
      </c>
      <c s="36" t="s">
        <v>53</v>
      </c>
      <c s="37">
        <v>2</v>
      </c>
      <c s="36">
        <v>1.28</v>
      </c>
      <c s="36">
        <f>ROUND(G152*H152,6)</f>
      </c>
      <c r="L152" s="38">
        <v>0</v>
      </c>
      <c s="32">
        <f>ROUND(ROUND(L152,2)*ROUND(G152,3),2)</f>
      </c>
      <c s="36" t="s">
        <v>99</v>
      </c>
      <c>
        <f>(M152*21)/100</f>
      </c>
      <c t="s">
        <v>27</v>
      </c>
    </row>
    <row r="153" spans="1:5" ht="12.75">
      <c r="A153" s="35" t="s">
        <v>55</v>
      </c>
      <c r="E153" s="39" t="s">
        <v>2038</v>
      </c>
    </row>
    <row r="154" spans="1:5" ht="12.75">
      <c r="A154" s="35" t="s">
        <v>56</v>
      </c>
      <c r="E154" s="40" t="s">
        <v>5</v>
      </c>
    </row>
    <row r="155" spans="1:5" ht="12.75">
      <c r="A155" t="s">
        <v>57</v>
      </c>
      <c r="E155" s="39" t="s">
        <v>5</v>
      </c>
    </row>
    <row r="156" spans="1:16" ht="12.75">
      <c r="A156" t="s">
        <v>49</v>
      </c>
      <c s="34" t="s">
        <v>50</v>
      </c>
      <c s="34" t="s">
        <v>2039</v>
      </c>
      <c s="35" t="s">
        <v>5</v>
      </c>
      <c s="6" t="s">
        <v>2040</v>
      </c>
      <c s="36" t="s">
        <v>53</v>
      </c>
      <c s="37">
        <v>1</v>
      </c>
      <c s="36">
        <v>1.1</v>
      </c>
      <c s="36">
        <f>ROUND(G156*H156,6)</f>
      </c>
      <c r="L156" s="38">
        <v>0</v>
      </c>
      <c s="32">
        <f>ROUND(ROUND(L156,2)*ROUND(G156,3),2)</f>
      </c>
      <c s="36" t="s">
        <v>99</v>
      </c>
      <c>
        <f>(M156*21)/100</f>
      </c>
      <c t="s">
        <v>27</v>
      </c>
    </row>
    <row r="157" spans="1:5" ht="12.75">
      <c r="A157" s="35" t="s">
        <v>55</v>
      </c>
      <c r="E157" s="39" t="s">
        <v>2040</v>
      </c>
    </row>
    <row r="158" spans="1:5" ht="12.75">
      <c r="A158" s="35" t="s">
        <v>56</v>
      </c>
      <c r="E158" s="40" t="s">
        <v>5</v>
      </c>
    </row>
    <row r="159" spans="1:5" ht="12.75">
      <c r="A159" t="s">
        <v>57</v>
      </c>
      <c r="E159" s="39" t="s">
        <v>5</v>
      </c>
    </row>
    <row r="160" spans="1:16" ht="12.75">
      <c r="A160" t="s">
        <v>49</v>
      </c>
      <c s="34" t="s">
        <v>61</v>
      </c>
      <c s="34" t="s">
        <v>2041</v>
      </c>
      <c s="35" t="s">
        <v>5</v>
      </c>
      <c s="6" t="s">
        <v>2042</v>
      </c>
      <c s="36" t="s">
        <v>53</v>
      </c>
      <c s="37">
        <v>1</v>
      </c>
      <c s="36">
        <v>0.984</v>
      </c>
      <c s="36">
        <f>ROUND(G160*H160,6)</f>
      </c>
      <c r="L160" s="38">
        <v>0</v>
      </c>
      <c s="32">
        <f>ROUND(ROUND(L160,2)*ROUND(G160,3),2)</f>
      </c>
      <c s="36" t="s">
        <v>99</v>
      </c>
      <c>
        <f>(M160*21)/100</f>
      </c>
      <c t="s">
        <v>27</v>
      </c>
    </row>
    <row r="161" spans="1:5" ht="12.75">
      <c r="A161" s="35" t="s">
        <v>55</v>
      </c>
      <c r="E161" s="39" t="s">
        <v>2042</v>
      </c>
    </row>
    <row r="162" spans="1:5" ht="12.75">
      <c r="A162" s="35" t="s">
        <v>56</v>
      </c>
      <c r="E162" s="40" t="s">
        <v>5</v>
      </c>
    </row>
    <row r="163" spans="1:5" ht="12.75">
      <c r="A163" t="s">
        <v>57</v>
      </c>
      <c r="E163" s="39" t="s">
        <v>5</v>
      </c>
    </row>
    <row r="164" spans="1:16" ht="12.75">
      <c r="A164" t="s">
        <v>49</v>
      </c>
      <c s="34" t="s">
        <v>65</v>
      </c>
      <c s="34" t="s">
        <v>2043</v>
      </c>
      <c s="35" t="s">
        <v>5</v>
      </c>
      <c s="6" t="s">
        <v>2044</v>
      </c>
      <c s="36" t="s">
        <v>53</v>
      </c>
      <c s="37">
        <v>1</v>
      </c>
      <c s="36">
        <v>1.46</v>
      </c>
      <c s="36">
        <f>ROUND(G164*H164,6)</f>
      </c>
      <c r="L164" s="38">
        <v>0</v>
      </c>
      <c s="32">
        <f>ROUND(ROUND(L164,2)*ROUND(G164,3),2)</f>
      </c>
      <c s="36" t="s">
        <v>99</v>
      </c>
      <c>
        <f>(M164*21)/100</f>
      </c>
      <c t="s">
        <v>27</v>
      </c>
    </row>
    <row r="165" spans="1:5" ht="12.75">
      <c r="A165" s="35" t="s">
        <v>55</v>
      </c>
      <c r="E165" s="39" t="s">
        <v>2044</v>
      </c>
    </row>
    <row r="166" spans="1:5" ht="12.75">
      <c r="A166" s="35" t="s">
        <v>56</v>
      </c>
      <c r="E166" s="40" t="s">
        <v>5</v>
      </c>
    </row>
    <row r="167" spans="1:5" ht="12.75">
      <c r="A167" t="s">
        <v>57</v>
      </c>
      <c r="E167" s="39" t="s">
        <v>5</v>
      </c>
    </row>
    <row r="168" spans="1:16" ht="12.75">
      <c r="A168" t="s">
        <v>49</v>
      </c>
      <c s="34" t="s">
        <v>68</v>
      </c>
      <c s="34" t="s">
        <v>2045</v>
      </c>
      <c s="35" t="s">
        <v>5</v>
      </c>
      <c s="6" t="s">
        <v>2046</v>
      </c>
      <c s="36" t="s">
        <v>53</v>
      </c>
      <c s="37">
        <v>1</v>
      </c>
      <c s="36">
        <v>1.17</v>
      </c>
      <c s="36">
        <f>ROUND(G168*H168,6)</f>
      </c>
      <c r="L168" s="38">
        <v>0</v>
      </c>
      <c s="32">
        <f>ROUND(ROUND(L168,2)*ROUND(G168,3),2)</f>
      </c>
      <c s="36" t="s">
        <v>99</v>
      </c>
      <c>
        <f>(M168*21)/100</f>
      </c>
      <c t="s">
        <v>27</v>
      </c>
    </row>
    <row r="169" spans="1:5" ht="12.75">
      <c r="A169" s="35" t="s">
        <v>55</v>
      </c>
      <c r="E169" s="39" t="s">
        <v>2046</v>
      </c>
    </row>
    <row r="170" spans="1:5" ht="12.75">
      <c r="A170" s="35" t="s">
        <v>56</v>
      </c>
      <c r="E170" s="40" t="s">
        <v>5</v>
      </c>
    </row>
    <row r="171" spans="1:5" ht="12.75">
      <c r="A171" t="s">
        <v>57</v>
      </c>
      <c r="E171" s="39" t="s">
        <v>5</v>
      </c>
    </row>
    <row r="172" spans="1:16" ht="12.75">
      <c r="A172" t="s">
        <v>49</v>
      </c>
      <c s="34" t="s">
        <v>71</v>
      </c>
      <c s="34" t="s">
        <v>2047</v>
      </c>
      <c s="35" t="s">
        <v>5</v>
      </c>
      <c s="6" t="s">
        <v>2048</v>
      </c>
      <c s="36" t="s">
        <v>53</v>
      </c>
      <c s="37">
        <v>1</v>
      </c>
      <c s="36">
        <v>1.34</v>
      </c>
      <c s="36">
        <f>ROUND(G172*H172,6)</f>
      </c>
      <c r="L172" s="38">
        <v>0</v>
      </c>
      <c s="32">
        <f>ROUND(ROUND(L172,2)*ROUND(G172,3),2)</f>
      </c>
      <c s="36" t="s">
        <v>99</v>
      </c>
      <c>
        <f>(M172*21)/100</f>
      </c>
      <c t="s">
        <v>27</v>
      </c>
    </row>
    <row r="173" spans="1:5" ht="12.75">
      <c r="A173" s="35" t="s">
        <v>55</v>
      </c>
      <c r="E173" s="39" t="s">
        <v>2048</v>
      </c>
    </row>
    <row r="174" spans="1:5" ht="12.75">
      <c r="A174" s="35" t="s">
        <v>56</v>
      </c>
      <c r="E174" s="40" t="s">
        <v>5</v>
      </c>
    </row>
    <row r="175" spans="1:5" ht="12.75">
      <c r="A175" t="s">
        <v>57</v>
      </c>
      <c r="E175" s="39" t="s">
        <v>5</v>
      </c>
    </row>
    <row r="176" spans="1:16" ht="12.75">
      <c r="A176" t="s">
        <v>49</v>
      </c>
      <c s="34" t="s">
        <v>74</v>
      </c>
      <c s="34" t="s">
        <v>2049</v>
      </c>
      <c s="35" t="s">
        <v>5</v>
      </c>
      <c s="6" t="s">
        <v>2050</v>
      </c>
      <c s="36" t="s">
        <v>53</v>
      </c>
      <c s="37">
        <v>1</v>
      </c>
      <c s="36">
        <v>1.15</v>
      </c>
      <c s="36">
        <f>ROUND(G176*H176,6)</f>
      </c>
      <c r="L176" s="38">
        <v>0</v>
      </c>
      <c s="32">
        <f>ROUND(ROUND(L176,2)*ROUND(G176,3),2)</f>
      </c>
      <c s="36" t="s">
        <v>99</v>
      </c>
      <c>
        <f>(M176*21)/100</f>
      </c>
      <c t="s">
        <v>27</v>
      </c>
    </row>
    <row r="177" spans="1:5" ht="12.75">
      <c r="A177" s="35" t="s">
        <v>55</v>
      </c>
      <c r="E177" s="39" t="s">
        <v>2050</v>
      </c>
    </row>
    <row r="178" spans="1:5" ht="12.75">
      <c r="A178" s="35" t="s">
        <v>56</v>
      </c>
      <c r="E178" s="40" t="s">
        <v>5</v>
      </c>
    </row>
    <row r="179" spans="1:5" ht="12.75">
      <c r="A179" t="s">
        <v>57</v>
      </c>
      <c r="E179" s="39" t="s">
        <v>5</v>
      </c>
    </row>
    <row r="180" spans="1:16" ht="12.75">
      <c r="A180" t="s">
        <v>49</v>
      </c>
      <c s="34" t="s">
        <v>77</v>
      </c>
      <c s="34" t="s">
        <v>2051</v>
      </c>
      <c s="35" t="s">
        <v>5</v>
      </c>
      <c s="6" t="s">
        <v>2052</v>
      </c>
      <c s="36" t="s">
        <v>53</v>
      </c>
      <c s="37">
        <v>1</v>
      </c>
      <c s="36">
        <v>0.56</v>
      </c>
      <c s="36">
        <f>ROUND(G180*H180,6)</f>
      </c>
      <c r="L180" s="38">
        <v>0</v>
      </c>
      <c s="32">
        <f>ROUND(ROUND(L180,2)*ROUND(G180,3),2)</f>
      </c>
      <c s="36" t="s">
        <v>99</v>
      </c>
      <c>
        <f>(M180*21)/100</f>
      </c>
      <c t="s">
        <v>27</v>
      </c>
    </row>
    <row r="181" spans="1:5" ht="12.75">
      <c r="A181" s="35" t="s">
        <v>55</v>
      </c>
      <c r="E181" s="39" t="s">
        <v>2052</v>
      </c>
    </row>
    <row r="182" spans="1:5" ht="12.75">
      <c r="A182" s="35" t="s">
        <v>56</v>
      </c>
      <c r="E182" s="40" t="s">
        <v>5</v>
      </c>
    </row>
    <row r="183" spans="1:5" ht="12.75">
      <c r="A183" t="s">
        <v>57</v>
      </c>
      <c r="E183" s="39" t="s">
        <v>5</v>
      </c>
    </row>
    <row r="184" spans="1:16" ht="12.75">
      <c r="A184" t="s">
        <v>49</v>
      </c>
      <c s="34" t="s">
        <v>80</v>
      </c>
      <c s="34" t="s">
        <v>2053</v>
      </c>
      <c s="35" t="s">
        <v>5</v>
      </c>
      <c s="6" t="s">
        <v>2054</v>
      </c>
      <c s="36" t="s">
        <v>53</v>
      </c>
      <c s="37">
        <v>1</v>
      </c>
      <c s="36">
        <v>1.47</v>
      </c>
      <c s="36">
        <f>ROUND(G184*H184,6)</f>
      </c>
      <c r="L184" s="38">
        <v>0</v>
      </c>
      <c s="32">
        <f>ROUND(ROUND(L184,2)*ROUND(G184,3),2)</f>
      </c>
      <c s="36" t="s">
        <v>99</v>
      </c>
      <c>
        <f>(M184*21)/100</f>
      </c>
      <c t="s">
        <v>27</v>
      </c>
    </row>
    <row r="185" spans="1:5" ht="12.75">
      <c r="A185" s="35" t="s">
        <v>55</v>
      </c>
      <c r="E185" s="39" t="s">
        <v>2054</v>
      </c>
    </row>
    <row r="186" spans="1:5" ht="12.75">
      <c r="A186" s="35" t="s">
        <v>56</v>
      </c>
      <c r="E186" s="40" t="s">
        <v>5</v>
      </c>
    </row>
    <row r="187" spans="1:5" ht="12.75">
      <c r="A187" t="s">
        <v>57</v>
      </c>
      <c r="E187" s="39" t="s">
        <v>5</v>
      </c>
    </row>
    <row r="188" spans="1:16" ht="25.5">
      <c r="A188" t="s">
        <v>49</v>
      </c>
      <c s="34" t="s">
        <v>83</v>
      </c>
      <c s="34" t="s">
        <v>2055</v>
      </c>
      <c s="35" t="s">
        <v>5</v>
      </c>
      <c s="6" t="s">
        <v>2056</v>
      </c>
      <c s="36" t="s">
        <v>53</v>
      </c>
      <c s="37">
        <v>4</v>
      </c>
      <c s="36">
        <v>0.132104</v>
      </c>
      <c s="36">
        <f>ROUND(G188*H188,6)</f>
      </c>
      <c r="L188" s="38">
        <v>0</v>
      </c>
      <c s="32">
        <f>ROUND(ROUND(L188,2)*ROUND(G188,3),2)</f>
      </c>
      <c s="36" t="s">
        <v>919</v>
      </c>
      <c>
        <f>(M188*21)/100</f>
      </c>
      <c t="s">
        <v>27</v>
      </c>
    </row>
    <row r="189" spans="1:5" ht="25.5">
      <c r="A189" s="35" t="s">
        <v>55</v>
      </c>
      <c r="E189" s="39" t="s">
        <v>2056</v>
      </c>
    </row>
    <row r="190" spans="1:5" ht="12.75">
      <c r="A190" s="35" t="s">
        <v>56</v>
      </c>
      <c r="E190" s="40" t="s">
        <v>5</v>
      </c>
    </row>
    <row r="191" spans="1:5" ht="12.75">
      <c r="A191" t="s">
        <v>57</v>
      </c>
      <c r="E191" s="39" t="s">
        <v>5</v>
      </c>
    </row>
    <row r="192" spans="1:16" ht="12.75">
      <c r="A192" t="s">
        <v>49</v>
      </c>
      <c s="34" t="s">
        <v>86</v>
      </c>
      <c s="34" t="s">
        <v>2057</v>
      </c>
      <c s="35" t="s">
        <v>5</v>
      </c>
      <c s="6" t="s">
        <v>2058</v>
      </c>
      <c s="36" t="s">
        <v>53</v>
      </c>
      <c s="37">
        <v>1</v>
      </c>
      <c s="36">
        <v>1.51</v>
      </c>
      <c s="36">
        <f>ROUND(G192*H192,6)</f>
      </c>
      <c r="L192" s="38">
        <v>0</v>
      </c>
      <c s="32">
        <f>ROUND(ROUND(L192,2)*ROUND(G192,3),2)</f>
      </c>
      <c s="36" t="s">
        <v>99</v>
      </c>
      <c>
        <f>(M192*21)/100</f>
      </c>
      <c t="s">
        <v>27</v>
      </c>
    </row>
    <row r="193" spans="1:5" ht="12.75">
      <c r="A193" s="35" t="s">
        <v>55</v>
      </c>
      <c r="E193" s="39" t="s">
        <v>2058</v>
      </c>
    </row>
    <row r="194" spans="1:5" ht="12.75">
      <c r="A194" s="35" t="s">
        <v>56</v>
      </c>
      <c r="E194" s="40" t="s">
        <v>5</v>
      </c>
    </row>
    <row r="195" spans="1:5" ht="12.75">
      <c r="A195" t="s">
        <v>57</v>
      </c>
      <c r="E195" s="39" t="s">
        <v>5</v>
      </c>
    </row>
    <row r="196" spans="1:16" ht="12.75">
      <c r="A196" t="s">
        <v>49</v>
      </c>
      <c s="34" t="s">
        <v>89</v>
      </c>
      <c s="34" t="s">
        <v>2059</v>
      </c>
      <c s="35" t="s">
        <v>5</v>
      </c>
      <c s="6" t="s">
        <v>2060</v>
      </c>
      <c s="36" t="s">
        <v>53</v>
      </c>
      <c s="37">
        <v>2</v>
      </c>
      <c s="36">
        <v>2.055</v>
      </c>
      <c s="36">
        <f>ROUND(G196*H196,6)</f>
      </c>
      <c r="L196" s="38">
        <v>0</v>
      </c>
      <c s="32">
        <f>ROUND(ROUND(L196,2)*ROUND(G196,3),2)</f>
      </c>
      <c s="36" t="s">
        <v>99</v>
      </c>
      <c>
        <f>(M196*21)/100</f>
      </c>
      <c t="s">
        <v>27</v>
      </c>
    </row>
    <row r="197" spans="1:5" ht="12.75">
      <c r="A197" s="35" t="s">
        <v>55</v>
      </c>
      <c r="E197" s="39" t="s">
        <v>2060</v>
      </c>
    </row>
    <row r="198" spans="1:5" ht="12.75">
      <c r="A198" s="35" t="s">
        <v>56</v>
      </c>
      <c r="E198" s="40" t="s">
        <v>5</v>
      </c>
    </row>
    <row r="199" spans="1:5" ht="12.75">
      <c r="A199" t="s">
        <v>57</v>
      </c>
      <c r="E199" s="39" t="s">
        <v>5</v>
      </c>
    </row>
    <row r="200" spans="1:16" ht="12.75">
      <c r="A200" t="s">
        <v>49</v>
      </c>
      <c s="34" t="s">
        <v>93</v>
      </c>
      <c s="34" t="s">
        <v>2061</v>
      </c>
      <c s="35" t="s">
        <v>5</v>
      </c>
      <c s="6" t="s">
        <v>2062</v>
      </c>
      <c s="36" t="s">
        <v>53</v>
      </c>
      <c s="37">
        <v>1</v>
      </c>
      <c s="36">
        <v>2.7</v>
      </c>
      <c s="36">
        <f>ROUND(G200*H200,6)</f>
      </c>
      <c r="L200" s="38">
        <v>0</v>
      </c>
      <c s="32">
        <f>ROUND(ROUND(L200,2)*ROUND(G200,3),2)</f>
      </c>
      <c s="36" t="s">
        <v>99</v>
      </c>
      <c>
        <f>(M200*21)/100</f>
      </c>
      <c t="s">
        <v>27</v>
      </c>
    </row>
    <row r="201" spans="1:5" ht="12.75">
      <c r="A201" s="35" t="s">
        <v>55</v>
      </c>
      <c r="E201" s="39" t="s">
        <v>2062</v>
      </c>
    </row>
    <row r="202" spans="1:5" ht="12.75">
      <c r="A202" s="35" t="s">
        <v>56</v>
      </c>
      <c r="E202" s="40" t="s">
        <v>5</v>
      </c>
    </row>
    <row r="203" spans="1:5" ht="12.75">
      <c r="A203" t="s">
        <v>57</v>
      </c>
      <c r="E203" s="39" t="s">
        <v>5</v>
      </c>
    </row>
    <row r="204" spans="1:16" ht="25.5">
      <c r="A204" t="s">
        <v>49</v>
      </c>
      <c s="34" t="s">
        <v>96</v>
      </c>
      <c s="34" t="s">
        <v>2063</v>
      </c>
      <c s="35" t="s">
        <v>5</v>
      </c>
      <c s="6" t="s">
        <v>2064</v>
      </c>
      <c s="36" t="s">
        <v>53</v>
      </c>
      <c s="37">
        <v>3</v>
      </c>
      <c s="36">
        <v>0.143734</v>
      </c>
      <c s="36">
        <f>ROUND(G204*H204,6)</f>
      </c>
      <c r="L204" s="38">
        <v>0</v>
      </c>
      <c s="32">
        <f>ROUND(ROUND(L204,2)*ROUND(G204,3),2)</f>
      </c>
      <c s="36" t="s">
        <v>919</v>
      </c>
      <c>
        <f>(M204*21)/100</f>
      </c>
      <c t="s">
        <v>27</v>
      </c>
    </row>
    <row r="205" spans="1:5" ht="25.5">
      <c r="A205" s="35" t="s">
        <v>55</v>
      </c>
      <c r="E205" s="39" t="s">
        <v>2064</v>
      </c>
    </row>
    <row r="206" spans="1:5" ht="12.75">
      <c r="A206" s="35" t="s">
        <v>56</v>
      </c>
      <c r="E206" s="40" t="s">
        <v>5</v>
      </c>
    </row>
    <row r="207" spans="1:5" ht="12.75">
      <c r="A207" t="s">
        <v>57</v>
      </c>
      <c r="E207" s="39" t="s">
        <v>5</v>
      </c>
    </row>
    <row r="208" spans="1:16" ht="12.75">
      <c r="A208" t="s">
        <v>49</v>
      </c>
      <c s="34" t="s">
        <v>337</v>
      </c>
      <c s="34" t="s">
        <v>2065</v>
      </c>
      <c s="35" t="s">
        <v>5</v>
      </c>
      <c s="6" t="s">
        <v>2066</v>
      </c>
      <c s="36" t="s">
        <v>53</v>
      </c>
      <c s="37">
        <v>1</v>
      </c>
      <c s="36">
        <v>4.417</v>
      </c>
      <c s="36">
        <f>ROUND(G208*H208,6)</f>
      </c>
      <c r="L208" s="38">
        <v>0</v>
      </c>
      <c s="32">
        <f>ROUND(ROUND(L208,2)*ROUND(G208,3),2)</f>
      </c>
      <c s="36" t="s">
        <v>99</v>
      </c>
      <c>
        <f>(M208*21)/100</f>
      </c>
      <c t="s">
        <v>27</v>
      </c>
    </row>
    <row r="209" spans="1:5" ht="12.75">
      <c r="A209" s="35" t="s">
        <v>55</v>
      </c>
      <c r="E209" s="39" t="s">
        <v>2066</v>
      </c>
    </row>
    <row r="210" spans="1:5" ht="12.75">
      <c r="A210" s="35" t="s">
        <v>56</v>
      </c>
      <c r="E210" s="40" t="s">
        <v>5</v>
      </c>
    </row>
    <row r="211" spans="1:5" ht="12.75">
      <c r="A211" t="s">
        <v>57</v>
      </c>
      <c r="E211" s="39" t="s">
        <v>5</v>
      </c>
    </row>
    <row r="212" spans="1:16" ht="12.75">
      <c r="A212" t="s">
        <v>49</v>
      </c>
      <c s="34" t="s">
        <v>340</v>
      </c>
      <c s="34" t="s">
        <v>2067</v>
      </c>
      <c s="35" t="s">
        <v>5</v>
      </c>
      <c s="6" t="s">
        <v>2068</v>
      </c>
      <c s="36" t="s">
        <v>53</v>
      </c>
      <c s="37">
        <v>2</v>
      </c>
      <c s="36">
        <v>3.51</v>
      </c>
      <c s="36">
        <f>ROUND(G212*H212,6)</f>
      </c>
      <c r="L212" s="38">
        <v>0</v>
      </c>
      <c s="32">
        <f>ROUND(ROUND(L212,2)*ROUND(G212,3),2)</f>
      </c>
      <c s="36" t="s">
        <v>99</v>
      </c>
      <c>
        <f>(M212*21)/100</f>
      </c>
      <c t="s">
        <v>27</v>
      </c>
    </row>
    <row r="213" spans="1:5" ht="12.75">
      <c r="A213" s="35" t="s">
        <v>55</v>
      </c>
      <c r="E213" s="39" t="s">
        <v>2068</v>
      </c>
    </row>
    <row r="214" spans="1:5" ht="12.75">
      <c r="A214" s="35" t="s">
        <v>56</v>
      </c>
      <c r="E214" s="40" t="s">
        <v>5</v>
      </c>
    </row>
    <row r="215" spans="1:5" ht="12.75">
      <c r="A215" t="s">
        <v>57</v>
      </c>
      <c r="E215" s="39" t="s">
        <v>5</v>
      </c>
    </row>
    <row r="216" spans="1:16" ht="25.5">
      <c r="A216" t="s">
        <v>49</v>
      </c>
      <c s="34" t="s">
        <v>343</v>
      </c>
      <c s="34" t="s">
        <v>2069</v>
      </c>
      <c s="35" t="s">
        <v>5</v>
      </c>
      <c s="6" t="s">
        <v>2070</v>
      </c>
      <c s="36" t="s">
        <v>53</v>
      </c>
      <c s="37">
        <v>2</v>
      </c>
      <c s="36">
        <v>0.166789</v>
      </c>
      <c s="36">
        <f>ROUND(G216*H216,6)</f>
      </c>
      <c r="L216" s="38">
        <v>0</v>
      </c>
      <c s="32">
        <f>ROUND(ROUND(L216,2)*ROUND(G216,3),2)</f>
      </c>
      <c s="36" t="s">
        <v>919</v>
      </c>
      <c>
        <f>(M216*21)/100</f>
      </c>
      <c t="s">
        <v>27</v>
      </c>
    </row>
    <row r="217" spans="1:5" ht="25.5">
      <c r="A217" s="35" t="s">
        <v>55</v>
      </c>
      <c r="E217" s="39" t="s">
        <v>2070</v>
      </c>
    </row>
    <row r="218" spans="1:5" ht="12.75">
      <c r="A218" s="35" t="s">
        <v>56</v>
      </c>
      <c r="E218" s="40" t="s">
        <v>5</v>
      </c>
    </row>
    <row r="219" spans="1:5" ht="12.75">
      <c r="A219" t="s">
        <v>57</v>
      </c>
      <c r="E219" s="39" t="s">
        <v>5</v>
      </c>
    </row>
    <row r="220" spans="1:16" ht="12.75">
      <c r="A220" t="s">
        <v>49</v>
      </c>
      <c s="34" t="s">
        <v>346</v>
      </c>
      <c s="34" t="s">
        <v>2071</v>
      </c>
      <c s="35" t="s">
        <v>5</v>
      </c>
      <c s="6" t="s">
        <v>2072</v>
      </c>
      <c s="36" t="s">
        <v>53</v>
      </c>
      <c s="37">
        <v>2</v>
      </c>
      <c s="36">
        <v>6.021</v>
      </c>
      <c s="36">
        <f>ROUND(G220*H220,6)</f>
      </c>
      <c r="L220" s="38">
        <v>0</v>
      </c>
      <c s="32">
        <f>ROUND(ROUND(L220,2)*ROUND(G220,3),2)</f>
      </c>
      <c s="36" t="s">
        <v>99</v>
      </c>
      <c>
        <f>(M220*21)/100</f>
      </c>
      <c t="s">
        <v>27</v>
      </c>
    </row>
    <row r="221" spans="1:5" ht="12.75">
      <c r="A221" s="35" t="s">
        <v>55</v>
      </c>
      <c r="E221" s="39" t="s">
        <v>2072</v>
      </c>
    </row>
    <row r="222" spans="1:5" ht="12.75">
      <c r="A222" s="35" t="s">
        <v>56</v>
      </c>
      <c r="E222" s="40" t="s">
        <v>5</v>
      </c>
    </row>
    <row r="223" spans="1:5" ht="12.75">
      <c r="A223" t="s">
        <v>57</v>
      </c>
      <c r="E223" s="39" t="s">
        <v>5</v>
      </c>
    </row>
    <row r="224" spans="1:16" ht="25.5">
      <c r="A224" t="s">
        <v>49</v>
      </c>
      <c s="34" t="s">
        <v>349</v>
      </c>
      <c s="34" t="s">
        <v>2073</v>
      </c>
      <c s="35" t="s">
        <v>5</v>
      </c>
      <c s="6" t="s">
        <v>2074</v>
      </c>
      <c s="36" t="s">
        <v>423</v>
      </c>
      <c s="37">
        <v>393.5</v>
      </c>
      <c s="36">
        <v>0</v>
      </c>
      <c s="36">
        <f>ROUND(G224*H224,6)</f>
      </c>
      <c r="L224" s="38">
        <v>0</v>
      </c>
      <c s="32">
        <f>ROUND(ROUND(L224,2)*ROUND(G224,3),2)</f>
      </c>
      <c s="36" t="s">
        <v>919</v>
      </c>
      <c>
        <f>(M224*21)/100</f>
      </c>
      <c t="s">
        <v>27</v>
      </c>
    </row>
    <row r="225" spans="1:5" ht="25.5">
      <c r="A225" s="35" t="s">
        <v>55</v>
      </c>
      <c r="E225" s="39" t="s">
        <v>2074</v>
      </c>
    </row>
    <row r="226" spans="1:5" ht="12.75">
      <c r="A226" s="35" t="s">
        <v>56</v>
      </c>
      <c r="E226" s="40" t="s">
        <v>5</v>
      </c>
    </row>
    <row r="227" spans="1:5" ht="12.75">
      <c r="A227" t="s">
        <v>57</v>
      </c>
      <c r="E227" s="39" t="s">
        <v>5</v>
      </c>
    </row>
    <row r="228" spans="1:16" ht="25.5">
      <c r="A228" t="s">
        <v>49</v>
      </c>
      <c s="34" t="s">
        <v>352</v>
      </c>
      <c s="34" t="s">
        <v>2075</v>
      </c>
      <c s="35" t="s">
        <v>5</v>
      </c>
      <c s="6" t="s">
        <v>2076</v>
      </c>
      <c s="36" t="s">
        <v>423</v>
      </c>
      <c s="37">
        <v>558.283</v>
      </c>
      <c s="36">
        <v>0.0256</v>
      </c>
      <c s="36">
        <f>ROUND(G228*H228,6)</f>
      </c>
      <c r="L228" s="38">
        <v>0</v>
      </c>
      <c s="32">
        <f>ROUND(ROUND(L228,2)*ROUND(G228,3),2)</f>
      </c>
      <c s="36" t="s">
        <v>919</v>
      </c>
      <c>
        <f>(M228*21)/100</f>
      </c>
      <c t="s">
        <v>27</v>
      </c>
    </row>
    <row r="229" spans="1:5" ht="25.5">
      <c r="A229" s="35" t="s">
        <v>55</v>
      </c>
      <c r="E229" s="39" t="s">
        <v>2076</v>
      </c>
    </row>
    <row r="230" spans="1:5" ht="12.75">
      <c r="A230" s="35" t="s">
        <v>56</v>
      </c>
      <c r="E230" s="40" t="s">
        <v>5</v>
      </c>
    </row>
    <row r="231" spans="1:5" ht="12.75">
      <c r="A231" t="s">
        <v>57</v>
      </c>
      <c r="E231" s="39" t="s">
        <v>5</v>
      </c>
    </row>
    <row r="232" spans="1:16" ht="25.5">
      <c r="A232" t="s">
        <v>49</v>
      </c>
      <c s="34" t="s">
        <v>355</v>
      </c>
      <c s="34" t="s">
        <v>2077</v>
      </c>
      <c s="35" t="s">
        <v>5</v>
      </c>
      <c s="6" t="s">
        <v>2078</v>
      </c>
      <c s="36" t="s">
        <v>423</v>
      </c>
      <c s="37">
        <v>130.02</v>
      </c>
      <c s="36">
        <v>0.0233</v>
      </c>
      <c s="36">
        <f>ROUND(G232*H232,6)</f>
      </c>
      <c r="L232" s="38">
        <v>0</v>
      </c>
      <c s="32">
        <f>ROUND(ROUND(L232,2)*ROUND(G232,3),2)</f>
      </c>
      <c s="36" t="s">
        <v>919</v>
      </c>
      <c>
        <f>(M232*21)/100</f>
      </c>
      <c t="s">
        <v>27</v>
      </c>
    </row>
    <row r="233" spans="1:5" ht="25.5">
      <c r="A233" s="35" t="s">
        <v>55</v>
      </c>
      <c r="E233" s="39" t="s">
        <v>2078</v>
      </c>
    </row>
    <row r="234" spans="1:5" ht="12.75">
      <c r="A234" s="35" t="s">
        <v>56</v>
      </c>
      <c r="E234" s="40" t="s">
        <v>5</v>
      </c>
    </row>
    <row r="235" spans="1:5" ht="12.75">
      <c r="A235" t="s">
        <v>57</v>
      </c>
      <c r="E235" s="39" t="s">
        <v>5</v>
      </c>
    </row>
    <row r="236" spans="1:16" ht="25.5">
      <c r="A236" t="s">
        <v>49</v>
      </c>
      <c s="34" t="s">
        <v>358</v>
      </c>
      <c s="34" t="s">
        <v>2079</v>
      </c>
      <c s="35" t="s">
        <v>5</v>
      </c>
      <c s="6" t="s">
        <v>2080</v>
      </c>
      <c s="36" t="s">
        <v>423</v>
      </c>
      <c s="37">
        <v>232.23</v>
      </c>
      <c s="36">
        <v>0</v>
      </c>
      <c s="36">
        <f>ROUND(G236*H236,6)</f>
      </c>
      <c r="L236" s="38">
        <v>0</v>
      </c>
      <c s="32">
        <f>ROUND(ROUND(L236,2)*ROUND(G236,3),2)</f>
      </c>
      <c s="36" t="s">
        <v>919</v>
      </c>
      <c>
        <f>(M236*21)/100</f>
      </c>
      <c t="s">
        <v>27</v>
      </c>
    </row>
    <row r="237" spans="1:5" ht="25.5">
      <c r="A237" s="35" t="s">
        <v>55</v>
      </c>
      <c r="E237" s="39" t="s">
        <v>2080</v>
      </c>
    </row>
    <row r="238" spans="1:5" ht="12.75">
      <c r="A238" s="35" t="s">
        <v>56</v>
      </c>
      <c r="E238" s="40" t="s">
        <v>5</v>
      </c>
    </row>
    <row r="239" spans="1:5" ht="12.75">
      <c r="A239" t="s">
        <v>57</v>
      </c>
      <c r="E239" s="39" t="s">
        <v>5</v>
      </c>
    </row>
    <row r="240" spans="1:16" ht="25.5">
      <c r="A240" t="s">
        <v>49</v>
      </c>
      <c s="34" t="s">
        <v>361</v>
      </c>
      <c s="34" t="s">
        <v>2081</v>
      </c>
      <c s="35" t="s">
        <v>5</v>
      </c>
      <c s="6" t="s">
        <v>2082</v>
      </c>
      <c s="36" t="s">
        <v>423</v>
      </c>
      <c s="37">
        <v>155.53</v>
      </c>
      <c s="36">
        <v>0.094481</v>
      </c>
      <c s="36">
        <f>ROUND(G240*H240,6)</f>
      </c>
      <c r="L240" s="38">
        <v>0</v>
      </c>
      <c s="32">
        <f>ROUND(ROUND(L240,2)*ROUND(G240,3),2)</f>
      </c>
      <c s="36" t="s">
        <v>919</v>
      </c>
      <c>
        <f>(M240*21)/100</f>
      </c>
      <c t="s">
        <v>27</v>
      </c>
    </row>
    <row r="241" spans="1:5" ht="25.5">
      <c r="A241" s="35" t="s">
        <v>55</v>
      </c>
      <c r="E241" s="39" t="s">
        <v>2082</v>
      </c>
    </row>
    <row r="242" spans="1:5" ht="12.75">
      <c r="A242" s="35" t="s">
        <v>56</v>
      </c>
      <c r="E242" s="40" t="s">
        <v>5</v>
      </c>
    </row>
    <row r="243" spans="1:5" ht="12.75">
      <c r="A243" t="s">
        <v>57</v>
      </c>
      <c r="E243" s="39" t="s">
        <v>5</v>
      </c>
    </row>
    <row r="244" spans="1:16" ht="25.5">
      <c r="A244" t="s">
        <v>49</v>
      </c>
      <c s="34" t="s">
        <v>364</v>
      </c>
      <c s="34" t="s">
        <v>2083</v>
      </c>
      <c s="35" t="s">
        <v>5</v>
      </c>
      <c s="6" t="s">
        <v>2084</v>
      </c>
      <c s="36" t="s">
        <v>423</v>
      </c>
      <c s="37">
        <v>1685.6</v>
      </c>
      <c s="36">
        <v>0.113955</v>
      </c>
      <c s="36">
        <f>ROUND(G244*H244,6)</f>
      </c>
      <c r="L244" s="38">
        <v>0</v>
      </c>
      <c s="32">
        <f>ROUND(ROUND(L244,2)*ROUND(G244,3),2)</f>
      </c>
      <c s="36" t="s">
        <v>919</v>
      </c>
      <c>
        <f>(M244*21)/100</f>
      </c>
      <c t="s">
        <v>27</v>
      </c>
    </row>
    <row r="245" spans="1:5" ht="25.5">
      <c r="A245" s="35" t="s">
        <v>55</v>
      </c>
      <c r="E245" s="39" t="s">
        <v>2084</v>
      </c>
    </row>
    <row r="246" spans="1:5" ht="12.75">
      <c r="A246" s="35" t="s">
        <v>56</v>
      </c>
      <c r="E246" s="40" t="s">
        <v>5</v>
      </c>
    </row>
    <row r="247" spans="1:5" ht="12.75">
      <c r="A247" t="s">
        <v>57</v>
      </c>
      <c r="E247" s="39" t="s">
        <v>5</v>
      </c>
    </row>
    <row r="248" spans="1:16" ht="25.5">
      <c r="A248" t="s">
        <v>49</v>
      </c>
      <c s="34" t="s">
        <v>367</v>
      </c>
      <c s="34" t="s">
        <v>2085</v>
      </c>
      <c s="35" t="s">
        <v>5</v>
      </c>
      <c s="6" t="s">
        <v>2086</v>
      </c>
      <c s="36" t="s">
        <v>1171</v>
      </c>
      <c s="37">
        <v>4000</v>
      </c>
      <c s="36">
        <v>0</v>
      </c>
      <c s="36">
        <f>ROUND(G248*H248,6)</f>
      </c>
      <c r="L248" s="38">
        <v>0</v>
      </c>
      <c s="32">
        <f>ROUND(ROUND(L248,2)*ROUND(G248,3),2)</f>
      </c>
      <c s="36" t="s">
        <v>919</v>
      </c>
      <c>
        <f>(M248*21)/100</f>
      </c>
      <c t="s">
        <v>27</v>
      </c>
    </row>
    <row r="249" spans="1:5" ht="25.5">
      <c r="A249" s="35" t="s">
        <v>55</v>
      </c>
      <c r="E249" s="39" t="s">
        <v>2086</v>
      </c>
    </row>
    <row r="250" spans="1:5" ht="12.75">
      <c r="A250" s="35" t="s">
        <v>56</v>
      </c>
      <c r="E250" s="40" t="s">
        <v>5</v>
      </c>
    </row>
    <row r="251" spans="1:5" ht="12.75">
      <c r="A251" t="s">
        <v>57</v>
      </c>
      <c r="E251" s="39" t="s">
        <v>5</v>
      </c>
    </row>
    <row r="252" spans="1:16" ht="12.75">
      <c r="A252" t="s">
        <v>49</v>
      </c>
      <c s="34" t="s">
        <v>370</v>
      </c>
      <c s="34" t="s">
        <v>2087</v>
      </c>
      <c s="35" t="s">
        <v>5</v>
      </c>
      <c s="6" t="s">
        <v>2088</v>
      </c>
      <c s="36" t="s">
        <v>932</v>
      </c>
      <c s="37">
        <v>4</v>
      </c>
      <c s="36">
        <v>1</v>
      </c>
      <c s="36">
        <f>ROUND(G252*H252,6)</f>
      </c>
      <c r="L252" s="38">
        <v>0</v>
      </c>
      <c s="32">
        <f>ROUND(ROUND(L252,2)*ROUND(G252,3),2)</f>
      </c>
      <c s="36" t="s">
        <v>99</v>
      </c>
      <c>
        <f>(M252*21)/100</f>
      </c>
      <c t="s">
        <v>27</v>
      </c>
    </row>
    <row r="253" spans="1:5" ht="12.75">
      <c r="A253" s="35" t="s">
        <v>55</v>
      </c>
      <c r="E253" s="39" t="s">
        <v>2088</v>
      </c>
    </row>
    <row r="254" spans="1:5" ht="12.75">
      <c r="A254" s="35" t="s">
        <v>56</v>
      </c>
      <c r="E254" s="40" t="s">
        <v>5</v>
      </c>
    </row>
    <row r="255" spans="1:5" ht="12.75">
      <c r="A255" t="s">
        <v>57</v>
      </c>
      <c r="E255" s="39" t="s">
        <v>5</v>
      </c>
    </row>
    <row r="256" spans="1:13" ht="12.75">
      <c r="A256" t="s">
        <v>46</v>
      </c>
      <c r="C256" s="31" t="s">
        <v>112</v>
      </c>
      <c r="E256" s="33" t="s">
        <v>1048</v>
      </c>
      <c r="J256" s="32">
        <f>0</f>
      </c>
      <c s="32">
        <f>0</f>
      </c>
      <c s="32">
        <f>0+L257+L261+L265+L269+L273+L277+L281+L285+L289+L293+L297+L301+L305+L309+L313+L317+L321+L325+L329+L333+L337+L341+L345+L349+L353+L357+L361+L365+L369+L373+L377+L381+L385+L389+L393+L397+L401+L405+L409+L413+L417+L421+L425+L429+L433+L437+L441+L445+L449+L453</f>
      </c>
      <c s="32">
        <f>0+M257+M261+M265+M269+M273+M277+M281+M285+M289+M293+M297+M301+M305+M309+M313+M317+M321+M325+M329+M333+M337+M341+M345+M349+M353+M357+M361+M365+M369+M373+M377+M381+M385+M389+M393+M397+M401+M405+M409+M413+M417+M421+M425+M429+M433+M437+M441+M445+M449+M453</f>
      </c>
    </row>
    <row r="257" spans="1:16" ht="25.5">
      <c r="A257" t="s">
        <v>49</v>
      </c>
      <c s="34" t="s">
        <v>373</v>
      </c>
      <c s="34" t="s">
        <v>2089</v>
      </c>
      <c s="35" t="s">
        <v>5</v>
      </c>
      <c s="6" t="s">
        <v>2090</v>
      </c>
      <c s="36" t="s">
        <v>53</v>
      </c>
      <c s="37">
        <v>134</v>
      </c>
      <c s="36">
        <v>0.184577</v>
      </c>
      <c s="36">
        <f>ROUND(G257*H257,6)</f>
      </c>
      <c r="L257" s="38">
        <v>0</v>
      </c>
      <c s="32">
        <f>ROUND(ROUND(L257,2)*ROUND(G257,3),2)</f>
      </c>
      <c s="36" t="s">
        <v>919</v>
      </c>
      <c>
        <f>(M257*21)/100</f>
      </c>
      <c t="s">
        <v>27</v>
      </c>
    </row>
    <row r="258" spans="1:5" ht="25.5">
      <c r="A258" s="35" t="s">
        <v>55</v>
      </c>
      <c r="E258" s="39" t="s">
        <v>2090</v>
      </c>
    </row>
    <row r="259" spans="1:5" ht="12.75">
      <c r="A259" s="35" t="s">
        <v>56</v>
      </c>
      <c r="E259" s="40" t="s">
        <v>5</v>
      </c>
    </row>
    <row r="260" spans="1:5" ht="12.75">
      <c r="A260" t="s">
        <v>57</v>
      </c>
      <c r="E260" s="39" t="s">
        <v>5</v>
      </c>
    </row>
    <row r="261" spans="1:16" ht="25.5">
      <c r="A261" t="s">
        <v>49</v>
      </c>
      <c s="34" t="s">
        <v>376</v>
      </c>
      <c s="34" t="s">
        <v>2091</v>
      </c>
      <c s="35" t="s">
        <v>5</v>
      </c>
      <c s="6" t="s">
        <v>2092</v>
      </c>
      <c s="36" t="s">
        <v>53</v>
      </c>
      <c s="37">
        <v>153</v>
      </c>
      <c s="36">
        <v>0.291212</v>
      </c>
      <c s="36">
        <f>ROUND(G261*H261,6)</f>
      </c>
      <c r="L261" s="38">
        <v>0</v>
      </c>
      <c s="32">
        <f>ROUND(ROUND(L261,2)*ROUND(G261,3),2)</f>
      </c>
      <c s="36" t="s">
        <v>919</v>
      </c>
      <c>
        <f>(M261*21)/100</f>
      </c>
      <c t="s">
        <v>27</v>
      </c>
    </row>
    <row r="262" spans="1:5" ht="25.5">
      <c r="A262" s="35" t="s">
        <v>55</v>
      </c>
      <c r="E262" s="39" t="s">
        <v>2092</v>
      </c>
    </row>
    <row r="263" spans="1:5" ht="12.75">
      <c r="A263" s="35" t="s">
        <v>56</v>
      </c>
      <c r="E263" s="40" t="s">
        <v>5</v>
      </c>
    </row>
    <row r="264" spans="1:5" ht="12.75">
      <c r="A264" t="s">
        <v>57</v>
      </c>
      <c r="E264" s="39" t="s">
        <v>5</v>
      </c>
    </row>
    <row r="265" spans="1:16" ht="25.5">
      <c r="A265" t="s">
        <v>49</v>
      </c>
      <c s="34" t="s">
        <v>379</v>
      </c>
      <c s="34" t="s">
        <v>2093</v>
      </c>
      <c s="35" t="s">
        <v>5</v>
      </c>
      <c s="6" t="s">
        <v>2094</v>
      </c>
      <c s="36" t="s">
        <v>53</v>
      </c>
      <c s="37">
        <v>81</v>
      </c>
      <c s="36">
        <v>0.39805</v>
      </c>
      <c s="36">
        <f>ROUND(G265*H265,6)</f>
      </c>
      <c r="L265" s="38">
        <v>0</v>
      </c>
      <c s="32">
        <f>ROUND(ROUND(L265,2)*ROUND(G265,3),2)</f>
      </c>
      <c s="36" t="s">
        <v>919</v>
      </c>
      <c>
        <f>(M265*21)/100</f>
      </c>
      <c t="s">
        <v>27</v>
      </c>
    </row>
    <row r="266" spans="1:5" ht="25.5">
      <c r="A266" s="35" t="s">
        <v>55</v>
      </c>
      <c r="E266" s="39" t="s">
        <v>2094</v>
      </c>
    </row>
    <row r="267" spans="1:5" ht="12.75">
      <c r="A267" s="35" t="s">
        <v>56</v>
      </c>
      <c r="E267" s="40" t="s">
        <v>5</v>
      </c>
    </row>
    <row r="268" spans="1:5" ht="12.75">
      <c r="A268" t="s">
        <v>57</v>
      </c>
      <c r="E268" s="39" t="s">
        <v>5</v>
      </c>
    </row>
    <row r="269" spans="1:16" ht="25.5">
      <c r="A269" t="s">
        <v>49</v>
      </c>
      <c s="34" t="s">
        <v>382</v>
      </c>
      <c s="34" t="s">
        <v>2095</v>
      </c>
      <c s="35" t="s">
        <v>5</v>
      </c>
      <c s="6" t="s">
        <v>2096</v>
      </c>
      <c s="36" t="s">
        <v>53</v>
      </c>
      <c s="37">
        <v>19</v>
      </c>
      <c s="36">
        <v>0.43351</v>
      </c>
      <c s="36">
        <f>ROUND(G269*H269,6)</f>
      </c>
      <c r="L269" s="38">
        <v>0</v>
      </c>
      <c s="32">
        <f>ROUND(ROUND(L269,2)*ROUND(G269,3),2)</f>
      </c>
      <c s="36" t="s">
        <v>919</v>
      </c>
      <c>
        <f>(M269*21)/100</f>
      </c>
      <c t="s">
        <v>27</v>
      </c>
    </row>
    <row r="270" spans="1:5" ht="25.5">
      <c r="A270" s="35" t="s">
        <v>55</v>
      </c>
      <c r="E270" s="39" t="s">
        <v>2096</v>
      </c>
    </row>
    <row r="271" spans="1:5" ht="12.75">
      <c r="A271" s="35" t="s">
        <v>56</v>
      </c>
      <c r="E271" s="40" t="s">
        <v>5</v>
      </c>
    </row>
    <row r="272" spans="1:5" ht="12.75">
      <c r="A272" t="s">
        <v>57</v>
      </c>
      <c r="E272" s="39" t="s">
        <v>5</v>
      </c>
    </row>
    <row r="273" spans="1:16" ht="12.75">
      <c r="A273" t="s">
        <v>49</v>
      </c>
      <c s="34" t="s">
        <v>385</v>
      </c>
      <c s="34" t="s">
        <v>2097</v>
      </c>
      <c s="35" t="s">
        <v>5</v>
      </c>
      <c s="6" t="s">
        <v>2098</v>
      </c>
      <c s="36" t="s">
        <v>236</v>
      </c>
      <c s="37">
        <v>119.6</v>
      </c>
      <c s="36">
        <v>1.77</v>
      </c>
      <c s="36">
        <f>ROUND(G273*H273,6)</f>
      </c>
      <c r="L273" s="38">
        <v>0</v>
      </c>
      <c s="32">
        <f>ROUND(ROUND(L273,2)*ROUND(G273,3),2)</f>
      </c>
      <c s="36" t="s">
        <v>99</v>
      </c>
      <c>
        <f>(M273*21)/100</f>
      </c>
      <c t="s">
        <v>27</v>
      </c>
    </row>
    <row r="274" spans="1:5" ht="12.75">
      <c r="A274" s="35" t="s">
        <v>55</v>
      </c>
      <c r="E274" s="39" t="s">
        <v>2098</v>
      </c>
    </row>
    <row r="275" spans="1:5" ht="12.75">
      <c r="A275" s="35" t="s">
        <v>56</v>
      </c>
      <c r="E275" s="40" t="s">
        <v>5</v>
      </c>
    </row>
    <row r="276" spans="1:5" ht="12.75">
      <c r="A276" t="s">
        <v>57</v>
      </c>
      <c r="E276" s="39" t="s">
        <v>5</v>
      </c>
    </row>
    <row r="277" spans="1:16" ht="12.75">
      <c r="A277" t="s">
        <v>49</v>
      </c>
      <c s="34" t="s">
        <v>388</v>
      </c>
      <c s="34" t="s">
        <v>2099</v>
      </c>
      <c s="35" t="s">
        <v>5</v>
      </c>
      <c s="6" t="s">
        <v>2100</v>
      </c>
      <c s="36" t="s">
        <v>236</v>
      </c>
      <c s="37">
        <v>281.91</v>
      </c>
      <c s="36">
        <v>1.39</v>
      </c>
      <c s="36">
        <f>ROUND(G277*H277,6)</f>
      </c>
      <c r="L277" s="38">
        <v>0</v>
      </c>
      <c s="32">
        <f>ROUND(ROUND(L277,2)*ROUND(G277,3),2)</f>
      </c>
      <c s="36" t="s">
        <v>99</v>
      </c>
      <c>
        <f>(M277*21)/100</f>
      </c>
      <c t="s">
        <v>27</v>
      </c>
    </row>
    <row r="278" spans="1:5" ht="12.75">
      <c r="A278" s="35" t="s">
        <v>55</v>
      </c>
      <c r="E278" s="39" t="s">
        <v>2100</v>
      </c>
    </row>
    <row r="279" spans="1:5" ht="12.75">
      <c r="A279" s="35" t="s">
        <v>56</v>
      </c>
      <c r="E279" s="40" t="s">
        <v>5</v>
      </c>
    </row>
    <row r="280" spans="1:5" ht="12.75">
      <c r="A280" t="s">
        <v>57</v>
      </c>
      <c r="E280" s="39" t="s">
        <v>5</v>
      </c>
    </row>
    <row r="281" spans="1:16" ht="12.75">
      <c r="A281" t="s">
        <v>49</v>
      </c>
      <c s="34" t="s">
        <v>391</v>
      </c>
      <c s="34" t="s">
        <v>2101</v>
      </c>
      <c s="35" t="s">
        <v>5</v>
      </c>
      <c s="6" t="s">
        <v>2102</v>
      </c>
      <c s="36" t="s">
        <v>236</v>
      </c>
      <c s="37">
        <v>95.785</v>
      </c>
      <c s="36">
        <v>1.21</v>
      </c>
      <c s="36">
        <f>ROUND(G281*H281,6)</f>
      </c>
      <c r="L281" s="38">
        <v>0</v>
      </c>
      <c s="32">
        <f>ROUND(ROUND(L281,2)*ROUND(G281,3),2)</f>
      </c>
      <c s="36" t="s">
        <v>99</v>
      </c>
      <c>
        <f>(M281*21)/100</f>
      </c>
      <c t="s">
        <v>27</v>
      </c>
    </row>
    <row r="282" spans="1:5" ht="12.75">
      <c r="A282" s="35" t="s">
        <v>55</v>
      </c>
      <c r="E282" s="39" t="s">
        <v>2102</v>
      </c>
    </row>
    <row r="283" spans="1:5" ht="12.75">
      <c r="A283" s="35" t="s">
        <v>56</v>
      </c>
      <c r="E283" s="40" t="s">
        <v>5</v>
      </c>
    </row>
    <row r="284" spans="1:5" ht="12.75">
      <c r="A284" t="s">
        <v>57</v>
      </c>
      <c r="E284" s="39" t="s">
        <v>5</v>
      </c>
    </row>
    <row r="285" spans="1:16" ht="12.75">
      <c r="A285" t="s">
        <v>49</v>
      </c>
      <c s="34" t="s">
        <v>394</v>
      </c>
      <c s="34" t="s">
        <v>2103</v>
      </c>
      <c s="35" t="s">
        <v>5</v>
      </c>
      <c s="6" t="s">
        <v>2104</v>
      </c>
      <c s="36" t="s">
        <v>236</v>
      </c>
      <c s="37">
        <v>120.239</v>
      </c>
      <c s="36">
        <v>1.24</v>
      </c>
      <c s="36">
        <f>ROUND(G285*H285,6)</f>
      </c>
      <c r="L285" s="38">
        <v>0</v>
      </c>
      <c s="32">
        <f>ROUND(ROUND(L285,2)*ROUND(G285,3),2)</f>
      </c>
      <c s="36" t="s">
        <v>99</v>
      </c>
      <c>
        <f>(M285*21)/100</f>
      </c>
      <c t="s">
        <v>27</v>
      </c>
    </row>
    <row r="286" spans="1:5" ht="12.75">
      <c r="A286" s="35" t="s">
        <v>55</v>
      </c>
      <c r="E286" s="39" t="s">
        <v>2104</v>
      </c>
    </row>
    <row r="287" spans="1:5" ht="12.75">
      <c r="A287" s="35" t="s">
        <v>56</v>
      </c>
      <c r="E287" s="40" t="s">
        <v>5</v>
      </c>
    </row>
    <row r="288" spans="1:5" ht="12.75">
      <c r="A288" t="s">
        <v>57</v>
      </c>
      <c r="E288" s="39" t="s">
        <v>5</v>
      </c>
    </row>
    <row r="289" spans="1:16" ht="38.25">
      <c r="A289" t="s">
        <v>49</v>
      </c>
      <c s="34" t="s">
        <v>398</v>
      </c>
      <c s="34" t="s">
        <v>2105</v>
      </c>
      <c s="35" t="s">
        <v>5</v>
      </c>
      <c s="6" t="s">
        <v>2106</v>
      </c>
      <c s="36" t="s">
        <v>932</v>
      </c>
      <c s="37">
        <v>2.286</v>
      </c>
      <c s="36">
        <v>0</v>
      </c>
      <c s="36">
        <f>ROUND(G289*H289,6)</f>
      </c>
      <c r="L289" s="38">
        <v>0</v>
      </c>
      <c s="32">
        <f>ROUND(ROUND(L289,2)*ROUND(G289,3),2)</f>
      </c>
      <c s="36" t="s">
        <v>919</v>
      </c>
      <c>
        <f>(M289*21)/100</f>
      </c>
      <c t="s">
        <v>27</v>
      </c>
    </row>
    <row r="290" spans="1:5" ht="38.25">
      <c r="A290" s="35" t="s">
        <v>55</v>
      </c>
      <c r="E290" s="39" t="s">
        <v>2107</v>
      </c>
    </row>
    <row r="291" spans="1:5" ht="12.75">
      <c r="A291" s="35" t="s">
        <v>56</v>
      </c>
      <c r="E291" s="40" t="s">
        <v>5</v>
      </c>
    </row>
    <row r="292" spans="1:5" ht="12.75">
      <c r="A292" t="s">
        <v>57</v>
      </c>
      <c r="E292" s="39" t="s">
        <v>5</v>
      </c>
    </row>
    <row r="293" spans="1:16" ht="12.75">
      <c r="A293" t="s">
        <v>49</v>
      </c>
      <c s="34" t="s">
        <v>401</v>
      </c>
      <c s="34" t="s">
        <v>2108</v>
      </c>
      <c s="35" t="s">
        <v>5</v>
      </c>
      <c s="6" t="s">
        <v>2109</v>
      </c>
      <c s="36" t="s">
        <v>932</v>
      </c>
      <c s="37">
        <v>0.048</v>
      </c>
      <c s="36">
        <v>1</v>
      </c>
      <c s="36">
        <f>ROUND(G293*H293,6)</f>
      </c>
      <c r="L293" s="38">
        <v>0</v>
      </c>
      <c s="32">
        <f>ROUND(ROUND(L293,2)*ROUND(G293,3),2)</f>
      </c>
      <c s="36" t="s">
        <v>99</v>
      </c>
      <c>
        <f>(M293*21)/100</f>
      </c>
      <c t="s">
        <v>27</v>
      </c>
    </row>
    <row r="294" spans="1:5" ht="12.75">
      <c r="A294" s="35" t="s">
        <v>55</v>
      </c>
      <c r="E294" s="39" t="s">
        <v>2109</v>
      </c>
    </row>
    <row r="295" spans="1:5" ht="12.75">
      <c r="A295" s="35" t="s">
        <v>56</v>
      </c>
      <c r="E295" s="40" t="s">
        <v>5</v>
      </c>
    </row>
    <row r="296" spans="1:5" ht="12.75">
      <c r="A296" t="s">
        <v>57</v>
      </c>
      <c r="E296" s="39" t="s">
        <v>5</v>
      </c>
    </row>
    <row r="297" spans="1:16" ht="12.75">
      <c r="A297" t="s">
        <v>49</v>
      </c>
      <c s="34" t="s">
        <v>405</v>
      </c>
      <c s="34" t="s">
        <v>2110</v>
      </c>
      <c s="35" t="s">
        <v>5</v>
      </c>
      <c s="6" t="s">
        <v>2111</v>
      </c>
      <c s="36" t="s">
        <v>932</v>
      </c>
      <c s="37">
        <v>1.038</v>
      </c>
      <c s="36">
        <v>1</v>
      </c>
      <c s="36">
        <f>ROUND(G297*H297,6)</f>
      </c>
      <c r="L297" s="38">
        <v>0</v>
      </c>
      <c s="32">
        <f>ROUND(ROUND(L297,2)*ROUND(G297,3),2)</f>
      </c>
      <c s="36" t="s">
        <v>919</v>
      </c>
      <c>
        <f>(M297*21)/100</f>
      </c>
      <c t="s">
        <v>27</v>
      </c>
    </row>
    <row r="298" spans="1:5" ht="12.75">
      <c r="A298" s="35" t="s">
        <v>55</v>
      </c>
      <c r="E298" s="39" t="s">
        <v>2111</v>
      </c>
    </row>
    <row r="299" spans="1:5" ht="12.75">
      <c r="A299" s="35" t="s">
        <v>56</v>
      </c>
      <c r="E299" s="40" t="s">
        <v>5</v>
      </c>
    </row>
    <row r="300" spans="1:5" ht="12.75">
      <c r="A300" t="s">
        <v>57</v>
      </c>
      <c r="E300" s="39" t="s">
        <v>5</v>
      </c>
    </row>
    <row r="301" spans="1:16" ht="12.75">
      <c r="A301" t="s">
        <v>49</v>
      </c>
      <c s="34" t="s">
        <v>408</v>
      </c>
      <c s="34" t="s">
        <v>2112</v>
      </c>
      <c s="35" t="s">
        <v>5</v>
      </c>
      <c s="6" t="s">
        <v>2113</v>
      </c>
      <c s="36" t="s">
        <v>932</v>
      </c>
      <c s="37">
        <v>0.984</v>
      </c>
      <c s="36">
        <v>1</v>
      </c>
      <c s="36">
        <f>ROUND(G301*H301,6)</f>
      </c>
      <c r="L301" s="38">
        <v>0</v>
      </c>
      <c s="32">
        <f>ROUND(ROUND(L301,2)*ROUND(G301,3),2)</f>
      </c>
      <c s="36" t="s">
        <v>919</v>
      </c>
      <c>
        <f>(M301*21)/100</f>
      </c>
      <c t="s">
        <v>27</v>
      </c>
    </row>
    <row r="302" spans="1:5" ht="12.75">
      <c r="A302" s="35" t="s">
        <v>55</v>
      </c>
      <c r="E302" s="39" t="s">
        <v>2113</v>
      </c>
    </row>
    <row r="303" spans="1:5" ht="12.75">
      <c r="A303" s="35" t="s">
        <v>56</v>
      </c>
      <c r="E303" s="40" t="s">
        <v>5</v>
      </c>
    </row>
    <row r="304" spans="1:5" ht="12.75">
      <c r="A304" t="s">
        <v>57</v>
      </c>
      <c r="E304" s="39" t="s">
        <v>5</v>
      </c>
    </row>
    <row r="305" spans="1:16" ht="12.75">
      <c r="A305" t="s">
        <v>49</v>
      </c>
      <c s="34" t="s">
        <v>1640</v>
      </c>
      <c s="34" t="s">
        <v>2114</v>
      </c>
      <c s="35" t="s">
        <v>5</v>
      </c>
      <c s="6" t="s">
        <v>2115</v>
      </c>
      <c s="36" t="s">
        <v>932</v>
      </c>
      <c s="37">
        <v>0.08</v>
      </c>
      <c s="36">
        <v>1</v>
      </c>
      <c s="36">
        <f>ROUND(G305*H305,6)</f>
      </c>
      <c r="L305" s="38">
        <v>0</v>
      </c>
      <c s="32">
        <f>ROUND(ROUND(L305,2)*ROUND(G305,3),2)</f>
      </c>
      <c s="36" t="s">
        <v>919</v>
      </c>
      <c>
        <f>(M305*21)/100</f>
      </c>
      <c t="s">
        <v>27</v>
      </c>
    </row>
    <row r="306" spans="1:5" ht="12.75">
      <c r="A306" s="35" t="s">
        <v>55</v>
      </c>
      <c r="E306" s="39" t="s">
        <v>2115</v>
      </c>
    </row>
    <row r="307" spans="1:5" ht="12.75">
      <c r="A307" s="35" t="s">
        <v>56</v>
      </c>
      <c r="E307" s="40" t="s">
        <v>5</v>
      </c>
    </row>
    <row r="308" spans="1:5" ht="12.75">
      <c r="A308" t="s">
        <v>57</v>
      </c>
      <c r="E308" s="39" t="s">
        <v>5</v>
      </c>
    </row>
    <row r="309" spans="1:16" ht="12.75">
      <c r="A309" t="s">
        <v>49</v>
      </c>
      <c s="34" t="s">
        <v>1641</v>
      </c>
      <c s="34" t="s">
        <v>2116</v>
      </c>
      <c s="35" t="s">
        <v>5</v>
      </c>
      <c s="6" t="s">
        <v>2117</v>
      </c>
      <c s="36" t="s">
        <v>932</v>
      </c>
      <c s="37">
        <v>0.032</v>
      </c>
      <c s="36">
        <v>1</v>
      </c>
      <c s="36">
        <f>ROUND(G309*H309,6)</f>
      </c>
      <c r="L309" s="38">
        <v>0</v>
      </c>
      <c s="32">
        <f>ROUND(ROUND(L309,2)*ROUND(G309,3),2)</f>
      </c>
      <c s="36" t="s">
        <v>919</v>
      </c>
      <c>
        <f>(M309*21)/100</f>
      </c>
      <c t="s">
        <v>27</v>
      </c>
    </row>
    <row r="310" spans="1:5" ht="12.75">
      <c r="A310" s="35" t="s">
        <v>55</v>
      </c>
      <c r="E310" s="39" t="s">
        <v>2117</v>
      </c>
    </row>
    <row r="311" spans="1:5" ht="12.75">
      <c r="A311" s="35" t="s">
        <v>56</v>
      </c>
      <c r="E311" s="40" t="s">
        <v>5</v>
      </c>
    </row>
    <row r="312" spans="1:5" ht="12.75">
      <c r="A312" t="s">
        <v>57</v>
      </c>
      <c r="E312" s="39" t="s">
        <v>5</v>
      </c>
    </row>
    <row r="313" spans="1:16" ht="12.75">
      <c r="A313" t="s">
        <v>49</v>
      </c>
      <c s="34" t="s">
        <v>1644</v>
      </c>
      <c s="34" t="s">
        <v>2118</v>
      </c>
      <c s="35" t="s">
        <v>5</v>
      </c>
      <c s="6" t="s">
        <v>2119</v>
      </c>
      <c s="36" t="s">
        <v>932</v>
      </c>
      <c s="37">
        <v>0.096</v>
      </c>
      <c s="36">
        <v>1</v>
      </c>
      <c s="36">
        <f>ROUND(G313*H313,6)</f>
      </c>
      <c r="L313" s="38">
        <v>0</v>
      </c>
      <c s="32">
        <f>ROUND(ROUND(L313,2)*ROUND(G313,3),2)</f>
      </c>
      <c s="36" t="s">
        <v>919</v>
      </c>
      <c>
        <f>(M313*21)/100</f>
      </c>
      <c t="s">
        <v>27</v>
      </c>
    </row>
    <row r="314" spans="1:5" ht="12.75">
      <c r="A314" s="35" t="s">
        <v>55</v>
      </c>
      <c r="E314" s="39" t="s">
        <v>2119</v>
      </c>
    </row>
    <row r="315" spans="1:5" ht="12.75">
      <c r="A315" s="35" t="s">
        <v>56</v>
      </c>
      <c r="E315" s="40" t="s">
        <v>5</v>
      </c>
    </row>
    <row r="316" spans="1:5" ht="12.75">
      <c r="A316" t="s">
        <v>57</v>
      </c>
      <c r="E316" s="39" t="s">
        <v>5</v>
      </c>
    </row>
    <row r="317" spans="1:16" ht="12.75">
      <c r="A317" t="s">
        <v>49</v>
      </c>
      <c s="34" t="s">
        <v>1647</v>
      </c>
      <c s="34" t="s">
        <v>2120</v>
      </c>
      <c s="35" t="s">
        <v>5</v>
      </c>
      <c s="6" t="s">
        <v>2121</v>
      </c>
      <c s="36" t="s">
        <v>932</v>
      </c>
      <c s="37">
        <v>0.008</v>
      </c>
      <c s="36">
        <v>1</v>
      </c>
      <c s="36">
        <f>ROUND(G317*H317,6)</f>
      </c>
      <c r="L317" s="38">
        <v>0</v>
      </c>
      <c s="32">
        <f>ROUND(ROUND(L317,2)*ROUND(G317,3),2)</f>
      </c>
      <c s="36" t="s">
        <v>919</v>
      </c>
      <c>
        <f>(M317*21)/100</f>
      </c>
      <c t="s">
        <v>27</v>
      </c>
    </row>
    <row r="318" spans="1:5" ht="12.75">
      <c r="A318" s="35" t="s">
        <v>55</v>
      </c>
      <c r="E318" s="39" t="s">
        <v>2121</v>
      </c>
    </row>
    <row r="319" spans="1:5" ht="12.75">
      <c r="A319" s="35" t="s">
        <v>56</v>
      </c>
      <c r="E319" s="40" t="s">
        <v>5</v>
      </c>
    </row>
    <row r="320" spans="1:5" ht="12.75">
      <c r="A320" t="s">
        <v>57</v>
      </c>
      <c r="E320" s="39" t="s">
        <v>5</v>
      </c>
    </row>
    <row r="321" spans="1:16" ht="25.5">
      <c r="A321" t="s">
        <v>49</v>
      </c>
      <c s="34" t="s">
        <v>1650</v>
      </c>
      <c s="34" t="s">
        <v>2122</v>
      </c>
      <c s="35" t="s">
        <v>5</v>
      </c>
      <c s="6" t="s">
        <v>2123</v>
      </c>
      <c s="36" t="s">
        <v>53</v>
      </c>
      <c s="37">
        <v>2</v>
      </c>
      <c s="36">
        <v>0.019573</v>
      </c>
      <c s="36">
        <f>ROUND(G321*H321,6)</f>
      </c>
      <c r="L321" s="38">
        <v>0</v>
      </c>
      <c s="32">
        <f>ROUND(ROUND(L321,2)*ROUND(G321,3),2)</f>
      </c>
      <c s="36" t="s">
        <v>919</v>
      </c>
      <c>
        <f>(M321*21)/100</f>
      </c>
      <c t="s">
        <v>27</v>
      </c>
    </row>
    <row r="322" spans="1:5" ht="25.5">
      <c r="A322" s="35" t="s">
        <v>55</v>
      </c>
      <c r="E322" s="39" t="s">
        <v>2123</v>
      </c>
    </row>
    <row r="323" spans="1:5" ht="12.75">
      <c r="A323" s="35" t="s">
        <v>56</v>
      </c>
      <c r="E323" s="40" t="s">
        <v>5</v>
      </c>
    </row>
    <row r="324" spans="1:5" ht="12.75">
      <c r="A324" t="s">
        <v>57</v>
      </c>
      <c r="E324" s="39" t="s">
        <v>5</v>
      </c>
    </row>
    <row r="325" spans="1:16" ht="25.5">
      <c r="A325" t="s">
        <v>49</v>
      </c>
      <c s="34" t="s">
        <v>1653</v>
      </c>
      <c s="34" t="s">
        <v>2124</v>
      </c>
      <c s="35" t="s">
        <v>5</v>
      </c>
      <c s="6" t="s">
        <v>2125</v>
      </c>
      <c s="36" t="s">
        <v>53</v>
      </c>
      <c s="37">
        <v>27</v>
      </c>
      <c s="36">
        <v>0.030275</v>
      </c>
      <c s="36">
        <f>ROUND(G325*H325,6)</f>
      </c>
      <c r="L325" s="38">
        <v>0</v>
      </c>
      <c s="32">
        <f>ROUND(ROUND(L325,2)*ROUND(G325,3),2)</f>
      </c>
      <c s="36" t="s">
        <v>919</v>
      </c>
      <c>
        <f>(M325*21)/100</f>
      </c>
      <c t="s">
        <v>27</v>
      </c>
    </row>
    <row r="326" spans="1:5" ht="25.5">
      <c r="A326" s="35" t="s">
        <v>55</v>
      </c>
      <c r="E326" s="39" t="s">
        <v>2125</v>
      </c>
    </row>
    <row r="327" spans="1:5" ht="12.75">
      <c r="A327" s="35" t="s">
        <v>56</v>
      </c>
      <c r="E327" s="40" t="s">
        <v>5</v>
      </c>
    </row>
    <row r="328" spans="1:5" ht="12.75">
      <c r="A328" t="s">
        <v>57</v>
      </c>
      <c r="E328" s="39" t="s">
        <v>5</v>
      </c>
    </row>
    <row r="329" spans="1:16" ht="25.5">
      <c r="A329" t="s">
        <v>49</v>
      </c>
      <c s="34" t="s">
        <v>1656</v>
      </c>
      <c s="34" t="s">
        <v>2126</v>
      </c>
      <c s="35" t="s">
        <v>5</v>
      </c>
      <c s="6" t="s">
        <v>2127</v>
      </c>
      <c s="36" t="s">
        <v>53</v>
      </c>
      <c s="37">
        <v>30</v>
      </c>
      <c s="36">
        <v>0.066216</v>
      </c>
      <c s="36">
        <f>ROUND(G329*H329,6)</f>
      </c>
      <c r="L329" s="38">
        <v>0</v>
      </c>
      <c s="32">
        <f>ROUND(ROUND(L329,2)*ROUND(G329,3),2)</f>
      </c>
      <c s="36" t="s">
        <v>919</v>
      </c>
      <c>
        <f>(M329*21)/100</f>
      </c>
      <c t="s">
        <v>27</v>
      </c>
    </row>
    <row r="330" spans="1:5" ht="25.5">
      <c r="A330" s="35" t="s">
        <v>55</v>
      </c>
      <c r="E330" s="39" t="s">
        <v>2127</v>
      </c>
    </row>
    <row r="331" spans="1:5" ht="12.75">
      <c r="A331" s="35" t="s">
        <v>56</v>
      </c>
      <c r="E331" s="40" t="s">
        <v>5</v>
      </c>
    </row>
    <row r="332" spans="1:5" ht="12.75">
      <c r="A332" t="s">
        <v>57</v>
      </c>
      <c r="E332" s="39" t="s">
        <v>5</v>
      </c>
    </row>
    <row r="333" spans="1:16" ht="25.5">
      <c r="A333" t="s">
        <v>49</v>
      </c>
      <c s="34" t="s">
        <v>1658</v>
      </c>
      <c s="34" t="s">
        <v>2128</v>
      </c>
      <c s="35" t="s">
        <v>5</v>
      </c>
      <c s="6" t="s">
        <v>2129</v>
      </c>
      <c s="36" t="s">
        <v>53</v>
      </c>
      <c s="37">
        <v>26</v>
      </c>
      <c s="36">
        <v>0.082733</v>
      </c>
      <c s="36">
        <f>ROUND(G333*H333,6)</f>
      </c>
      <c r="L333" s="38">
        <v>0</v>
      </c>
      <c s="32">
        <f>ROUND(ROUND(L333,2)*ROUND(G333,3),2)</f>
      </c>
      <c s="36" t="s">
        <v>919</v>
      </c>
      <c>
        <f>(M333*21)/100</f>
      </c>
      <c t="s">
        <v>27</v>
      </c>
    </row>
    <row r="334" spans="1:5" ht="25.5">
      <c r="A334" s="35" t="s">
        <v>55</v>
      </c>
      <c r="E334" s="39" t="s">
        <v>2129</v>
      </c>
    </row>
    <row r="335" spans="1:5" ht="12.75">
      <c r="A335" s="35" t="s">
        <v>56</v>
      </c>
      <c r="E335" s="40" t="s">
        <v>5</v>
      </c>
    </row>
    <row r="336" spans="1:5" ht="12.75">
      <c r="A336" t="s">
        <v>57</v>
      </c>
      <c r="E336" s="39" t="s">
        <v>5</v>
      </c>
    </row>
    <row r="337" spans="1:16" ht="25.5">
      <c r="A337" t="s">
        <v>49</v>
      </c>
      <c s="34" t="s">
        <v>1659</v>
      </c>
      <c s="34" t="s">
        <v>2130</v>
      </c>
      <c s="35" t="s">
        <v>5</v>
      </c>
      <c s="6" t="s">
        <v>2131</v>
      </c>
      <c s="36" t="s">
        <v>53</v>
      </c>
      <c s="37">
        <v>15</v>
      </c>
      <c s="36">
        <v>0.088536</v>
      </c>
      <c s="36">
        <f>ROUND(G337*H337,6)</f>
      </c>
      <c r="L337" s="38">
        <v>0</v>
      </c>
      <c s="32">
        <f>ROUND(ROUND(L337,2)*ROUND(G337,3),2)</f>
      </c>
      <c s="36" t="s">
        <v>919</v>
      </c>
      <c>
        <f>(M337*21)/100</f>
      </c>
      <c t="s">
        <v>27</v>
      </c>
    </row>
    <row r="338" spans="1:5" ht="25.5">
      <c r="A338" s="35" t="s">
        <v>55</v>
      </c>
      <c r="E338" s="39" t="s">
        <v>2131</v>
      </c>
    </row>
    <row r="339" spans="1:5" ht="12.75">
      <c r="A339" s="35" t="s">
        <v>56</v>
      </c>
      <c r="E339" s="40" t="s">
        <v>5</v>
      </c>
    </row>
    <row r="340" spans="1:5" ht="12.75">
      <c r="A340" t="s">
        <v>57</v>
      </c>
      <c r="E340" s="39" t="s">
        <v>5</v>
      </c>
    </row>
    <row r="341" spans="1:16" ht="25.5">
      <c r="A341" t="s">
        <v>49</v>
      </c>
      <c s="34" t="s">
        <v>1661</v>
      </c>
      <c s="34" t="s">
        <v>2132</v>
      </c>
      <c s="35" t="s">
        <v>5</v>
      </c>
      <c s="6" t="s">
        <v>2133</v>
      </c>
      <c s="36" t="s">
        <v>53</v>
      </c>
      <c s="37">
        <v>3</v>
      </c>
      <c s="36">
        <v>0.095418</v>
      </c>
      <c s="36">
        <f>ROUND(G341*H341,6)</f>
      </c>
      <c r="L341" s="38">
        <v>0</v>
      </c>
      <c s="32">
        <f>ROUND(ROUND(L341,2)*ROUND(G341,3),2)</f>
      </c>
      <c s="36" t="s">
        <v>919</v>
      </c>
      <c>
        <f>(M341*21)/100</f>
      </c>
      <c t="s">
        <v>27</v>
      </c>
    </row>
    <row r="342" spans="1:5" ht="25.5">
      <c r="A342" s="35" t="s">
        <v>55</v>
      </c>
      <c r="E342" s="39" t="s">
        <v>2133</v>
      </c>
    </row>
    <row r="343" spans="1:5" ht="12.75">
      <c r="A343" s="35" t="s">
        <v>56</v>
      </c>
      <c r="E343" s="40" t="s">
        <v>5</v>
      </c>
    </row>
    <row r="344" spans="1:5" ht="12.75">
      <c r="A344" t="s">
        <v>57</v>
      </c>
      <c r="E344" s="39" t="s">
        <v>5</v>
      </c>
    </row>
    <row r="345" spans="1:16" ht="12.75">
      <c r="A345" t="s">
        <v>49</v>
      </c>
      <c s="34" t="s">
        <v>1662</v>
      </c>
      <c s="34" t="s">
        <v>2134</v>
      </c>
      <c s="35" t="s">
        <v>5</v>
      </c>
      <c s="6" t="s">
        <v>2135</v>
      </c>
      <c s="36" t="s">
        <v>236</v>
      </c>
      <c s="37">
        <v>200</v>
      </c>
      <c s="36">
        <v>2.5</v>
      </c>
      <c s="36">
        <f>ROUND(G345*H345,6)</f>
      </c>
      <c r="L345" s="38">
        <v>0</v>
      </c>
      <c s="32">
        <f>ROUND(ROUND(L345,2)*ROUND(G345,3),2)</f>
      </c>
      <c s="36" t="s">
        <v>99</v>
      </c>
      <c>
        <f>(M345*21)/100</f>
      </c>
      <c t="s">
        <v>27</v>
      </c>
    </row>
    <row r="346" spans="1:5" ht="12.75">
      <c r="A346" s="35" t="s">
        <v>55</v>
      </c>
      <c r="E346" s="39" t="s">
        <v>2135</v>
      </c>
    </row>
    <row r="347" spans="1:5" ht="12.75">
      <c r="A347" s="35" t="s">
        <v>56</v>
      </c>
      <c r="E347" s="40" t="s">
        <v>5</v>
      </c>
    </row>
    <row r="348" spans="1:5" ht="12.75">
      <c r="A348" t="s">
        <v>57</v>
      </c>
      <c r="E348" s="39" t="s">
        <v>5</v>
      </c>
    </row>
    <row r="349" spans="1:16" ht="25.5">
      <c r="A349" t="s">
        <v>49</v>
      </c>
      <c s="34" t="s">
        <v>1663</v>
      </c>
      <c s="34" t="s">
        <v>2136</v>
      </c>
      <c s="35" t="s">
        <v>5</v>
      </c>
      <c s="6" t="s">
        <v>2137</v>
      </c>
      <c s="36" t="s">
        <v>932</v>
      </c>
      <c s="37">
        <v>8</v>
      </c>
      <c s="36">
        <v>0.017094</v>
      </c>
      <c s="36">
        <f>ROUND(G349*H349,6)</f>
      </c>
      <c r="L349" s="38">
        <v>0</v>
      </c>
      <c s="32">
        <f>ROUND(ROUND(L349,2)*ROUND(G349,3),2)</f>
      </c>
      <c s="36" t="s">
        <v>919</v>
      </c>
      <c>
        <f>(M349*21)/100</f>
      </c>
      <c t="s">
        <v>27</v>
      </c>
    </row>
    <row r="350" spans="1:5" ht="25.5">
      <c r="A350" s="35" t="s">
        <v>55</v>
      </c>
      <c r="E350" s="39" t="s">
        <v>2137</v>
      </c>
    </row>
    <row r="351" spans="1:5" ht="12.75">
      <c r="A351" s="35" t="s">
        <v>56</v>
      </c>
      <c r="E351" s="40" t="s">
        <v>5</v>
      </c>
    </row>
    <row r="352" spans="1:5" ht="12.75">
      <c r="A352" t="s">
        <v>57</v>
      </c>
      <c r="E352" s="39" t="s">
        <v>5</v>
      </c>
    </row>
    <row r="353" spans="1:16" ht="25.5">
      <c r="A353" t="s">
        <v>49</v>
      </c>
      <c s="34" t="s">
        <v>1664</v>
      </c>
      <c s="34" t="s">
        <v>2138</v>
      </c>
      <c s="35" t="s">
        <v>5</v>
      </c>
      <c s="6" t="s">
        <v>2139</v>
      </c>
      <c s="36" t="s">
        <v>932</v>
      </c>
      <c s="37">
        <v>1.8</v>
      </c>
      <c s="36">
        <v>0.01221</v>
      </c>
      <c s="36">
        <f>ROUND(G353*H353,6)</f>
      </c>
      <c r="L353" s="38">
        <v>0</v>
      </c>
      <c s="32">
        <f>ROUND(ROUND(L353,2)*ROUND(G353,3),2)</f>
      </c>
      <c s="36" t="s">
        <v>919</v>
      </c>
      <c>
        <f>(M353*21)/100</f>
      </c>
      <c t="s">
        <v>27</v>
      </c>
    </row>
    <row r="354" spans="1:5" ht="25.5">
      <c r="A354" s="35" t="s">
        <v>55</v>
      </c>
      <c r="E354" s="39" t="s">
        <v>2139</v>
      </c>
    </row>
    <row r="355" spans="1:5" ht="12.75">
      <c r="A355" s="35" t="s">
        <v>56</v>
      </c>
      <c r="E355" s="40" t="s">
        <v>5</v>
      </c>
    </row>
    <row r="356" spans="1:5" ht="12.75">
      <c r="A356" t="s">
        <v>57</v>
      </c>
      <c r="E356" s="39" t="s">
        <v>5</v>
      </c>
    </row>
    <row r="357" spans="1:16" ht="12.75">
      <c r="A357" t="s">
        <v>49</v>
      </c>
      <c s="34" t="s">
        <v>1665</v>
      </c>
      <c s="34" t="s">
        <v>2087</v>
      </c>
      <c s="35" t="s">
        <v>5</v>
      </c>
      <c s="6" t="s">
        <v>2088</v>
      </c>
      <c s="36" t="s">
        <v>932</v>
      </c>
      <c s="37">
        <v>9.8</v>
      </c>
      <c s="36">
        <v>1</v>
      </c>
      <c s="36">
        <f>ROUND(G357*H357,6)</f>
      </c>
      <c r="L357" s="38">
        <v>0</v>
      </c>
      <c s="32">
        <f>ROUND(ROUND(L357,2)*ROUND(G357,3),2)</f>
      </c>
      <c s="36" t="s">
        <v>99</v>
      </c>
      <c>
        <f>(M357*21)/100</f>
      </c>
      <c t="s">
        <v>27</v>
      </c>
    </row>
    <row r="358" spans="1:5" ht="12.75">
      <c r="A358" s="35" t="s">
        <v>55</v>
      </c>
      <c r="E358" s="39" t="s">
        <v>2088</v>
      </c>
    </row>
    <row r="359" spans="1:5" ht="12.75">
      <c r="A359" s="35" t="s">
        <v>56</v>
      </c>
      <c r="E359" s="40" t="s">
        <v>5</v>
      </c>
    </row>
    <row r="360" spans="1:5" ht="12.75">
      <c r="A360" t="s">
        <v>57</v>
      </c>
      <c r="E360" s="39" t="s">
        <v>5</v>
      </c>
    </row>
    <row r="361" spans="1:16" ht="25.5">
      <c r="A361" t="s">
        <v>49</v>
      </c>
      <c s="34" t="s">
        <v>1666</v>
      </c>
      <c s="34" t="s">
        <v>2140</v>
      </c>
      <c s="35" t="s">
        <v>5</v>
      </c>
      <c s="6" t="s">
        <v>2141</v>
      </c>
      <c s="36" t="s">
        <v>53</v>
      </c>
      <c s="37">
        <v>2</v>
      </c>
      <c s="36">
        <v>0.06738</v>
      </c>
      <c s="36">
        <f>ROUND(G361*H361,6)</f>
      </c>
      <c r="L361" s="38">
        <v>0</v>
      </c>
      <c s="32">
        <f>ROUND(ROUND(L361,2)*ROUND(G361,3),2)</f>
      </c>
      <c s="36" t="s">
        <v>919</v>
      </c>
      <c>
        <f>(M361*21)/100</f>
      </c>
      <c t="s">
        <v>27</v>
      </c>
    </row>
    <row r="362" spans="1:5" ht="25.5">
      <c r="A362" s="35" t="s">
        <v>55</v>
      </c>
      <c r="E362" s="39" t="s">
        <v>2141</v>
      </c>
    </row>
    <row r="363" spans="1:5" ht="12.75">
      <c r="A363" s="35" t="s">
        <v>56</v>
      </c>
      <c r="E363" s="40" t="s">
        <v>5</v>
      </c>
    </row>
    <row r="364" spans="1:5" ht="12.75">
      <c r="A364" t="s">
        <v>57</v>
      </c>
      <c r="E364" s="39" t="s">
        <v>5</v>
      </c>
    </row>
    <row r="365" spans="1:16" ht="12.75">
      <c r="A365" t="s">
        <v>49</v>
      </c>
      <c s="34" t="s">
        <v>1667</v>
      </c>
      <c s="34" t="s">
        <v>2142</v>
      </c>
      <c s="35" t="s">
        <v>5</v>
      </c>
      <c s="6" t="s">
        <v>2143</v>
      </c>
      <c s="36" t="s">
        <v>236</v>
      </c>
      <c s="37">
        <v>0.715</v>
      </c>
      <c s="36">
        <v>1.8</v>
      </c>
      <c s="36">
        <f>ROUND(G365*H365,6)</f>
      </c>
      <c r="L365" s="38">
        <v>0</v>
      </c>
      <c s="32">
        <f>ROUND(ROUND(L365,2)*ROUND(G365,3),2)</f>
      </c>
      <c s="36" t="s">
        <v>99</v>
      </c>
      <c>
        <f>(M365*21)/100</f>
      </c>
      <c t="s">
        <v>27</v>
      </c>
    </row>
    <row r="366" spans="1:5" ht="12.75">
      <c r="A366" s="35" t="s">
        <v>55</v>
      </c>
      <c r="E366" s="39" t="s">
        <v>2143</v>
      </c>
    </row>
    <row r="367" spans="1:5" ht="12.75">
      <c r="A367" s="35" t="s">
        <v>56</v>
      </c>
      <c r="E367" s="40" t="s">
        <v>5</v>
      </c>
    </row>
    <row r="368" spans="1:5" ht="12.75">
      <c r="A368" t="s">
        <v>57</v>
      </c>
      <c r="E368" s="39" t="s">
        <v>5</v>
      </c>
    </row>
    <row r="369" spans="1:16" ht="25.5">
      <c r="A369" t="s">
        <v>49</v>
      </c>
      <c s="34" t="s">
        <v>1668</v>
      </c>
      <c s="34" t="s">
        <v>2144</v>
      </c>
      <c s="35" t="s">
        <v>5</v>
      </c>
      <c s="6" t="s">
        <v>2145</v>
      </c>
      <c s="36" t="s">
        <v>53</v>
      </c>
      <c s="37">
        <v>3</v>
      </c>
      <c s="36">
        <v>0.034576</v>
      </c>
      <c s="36">
        <f>ROUND(G369*H369,6)</f>
      </c>
      <c r="L369" s="38">
        <v>0</v>
      </c>
      <c s="32">
        <f>ROUND(ROUND(L369,2)*ROUND(G369,3),2)</f>
      </c>
      <c s="36" t="s">
        <v>919</v>
      </c>
      <c>
        <f>(M369*21)/100</f>
      </c>
      <c t="s">
        <v>27</v>
      </c>
    </row>
    <row r="370" spans="1:5" ht="25.5">
      <c r="A370" s="35" t="s">
        <v>55</v>
      </c>
      <c r="E370" s="39" t="s">
        <v>2145</v>
      </c>
    </row>
    <row r="371" spans="1:5" ht="12.75">
      <c r="A371" s="35" t="s">
        <v>56</v>
      </c>
      <c r="E371" s="40" t="s">
        <v>5</v>
      </c>
    </row>
    <row r="372" spans="1:5" ht="12.75">
      <c r="A372" t="s">
        <v>57</v>
      </c>
      <c r="E372" s="39" t="s">
        <v>5</v>
      </c>
    </row>
    <row r="373" spans="1:16" ht="12.75">
      <c r="A373" t="s">
        <v>49</v>
      </c>
      <c s="34" t="s">
        <v>1669</v>
      </c>
      <c s="34" t="s">
        <v>2146</v>
      </c>
      <c s="35" t="s">
        <v>5</v>
      </c>
      <c s="6" t="s">
        <v>2147</v>
      </c>
      <c s="36" t="s">
        <v>236</v>
      </c>
      <c s="37">
        <v>2.196</v>
      </c>
      <c s="36">
        <v>1.8</v>
      </c>
      <c s="36">
        <f>ROUND(G373*H373,6)</f>
      </c>
      <c r="L373" s="38">
        <v>0</v>
      </c>
      <c s="32">
        <f>ROUND(ROUND(L373,2)*ROUND(G373,3),2)</f>
      </c>
      <c s="36" t="s">
        <v>99</v>
      </c>
      <c>
        <f>(M373*21)/100</f>
      </c>
      <c t="s">
        <v>27</v>
      </c>
    </row>
    <row r="374" spans="1:5" ht="12.75">
      <c r="A374" s="35" t="s">
        <v>55</v>
      </c>
      <c r="E374" s="39" t="s">
        <v>2147</v>
      </c>
    </row>
    <row r="375" spans="1:5" ht="12.75">
      <c r="A375" s="35" t="s">
        <v>56</v>
      </c>
      <c r="E375" s="40" t="s">
        <v>5</v>
      </c>
    </row>
    <row r="376" spans="1:5" ht="12.75">
      <c r="A376" t="s">
        <v>57</v>
      </c>
      <c r="E376" s="39" t="s">
        <v>5</v>
      </c>
    </row>
    <row r="377" spans="1:16" ht="25.5">
      <c r="A377" t="s">
        <v>49</v>
      </c>
      <c s="34" t="s">
        <v>1553</v>
      </c>
      <c s="34" t="s">
        <v>2148</v>
      </c>
      <c s="35" t="s">
        <v>5</v>
      </c>
      <c s="6" t="s">
        <v>2149</v>
      </c>
      <c s="36" t="s">
        <v>53</v>
      </c>
      <c s="37">
        <v>1</v>
      </c>
      <c s="36">
        <v>0.110811</v>
      </c>
      <c s="36">
        <f>ROUND(G377*H377,6)</f>
      </c>
      <c r="L377" s="38">
        <v>0</v>
      </c>
      <c s="32">
        <f>ROUND(ROUND(L377,2)*ROUND(G377,3),2)</f>
      </c>
      <c s="36" t="s">
        <v>919</v>
      </c>
      <c>
        <f>(M377*21)/100</f>
      </c>
      <c t="s">
        <v>27</v>
      </c>
    </row>
    <row r="378" spans="1:5" ht="25.5">
      <c r="A378" s="35" t="s">
        <v>55</v>
      </c>
      <c r="E378" s="39" t="s">
        <v>2149</v>
      </c>
    </row>
    <row r="379" spans="1:5" ht="12.75">
      <c r="A379" s="35" t="s">
        <v>56</v>
      </c>
      <c r="E379" s="40" t="s">
        <v>5</v>
      </c>
    </row>
    <row r="380" spans="1:5" ht="12.75">
      <c r="A380" t="s">
        <v>57</v>
      </c>
      <c r="E380" s="39" t="s">
        <v>5</v>
      </c>
    </row>
    <row r="381" spans="1:16" ht="12.75">
      <c r="A381" t="s">
        <v>49</v>
      </c>
      <c s="34" t="s">
        <v>1556</v>
      </c>
      <c s="34" t="s">
        <v>2150</v>
      </c>
      <c s="35" t="s">
        <v>5</v>
      </c>
      <c s="6" t="s">
        <v>2147</v>
      </c>
      <c s="36" t="s">
        <v>236</v>
      </c>
      <c s="37">
        <v>3.241</v>
      </c>
      <c s="36">
        <v>1.8</v>
      </c>
      <c s="36">
        <f>ROUND(G381*H381,6)</f>
      </c>
      <c r="L381" s="38">
        <v>0</v>
      </c>
      <c s="32">
        <f>ROUND(ROUND(L381,2)*ROUND(G381,3),2)</f>
      </c>
      <c s="36" t="s">
        <v>99</v>
      </c>
      <c>
        <f>(M381*21)/100</f>
      </c>
      <c t="s">
        <v>27</v>
      </c>
    </row>
    <row r="382" spans="1:5" ht="12.75">
      <c r="A382" s="35" t="s">
        <v>55</v>
      </c>
      <c r="E382" s="39" t="s">
        <v>2147</v>
      </c>
    </row>
    <row r="383" spans="1:5" ht="12.75">
      <c r="A383" s="35" t="s">
        <v>56</v>
      </c>
      <c r="E383" s="40" t="s">
        <v>5</v>
      </c>
    </row>
    <row r="384" spans="1:5" ht="12.75">
      <c r="A384" t="s">
        <v>57</v>
      </c>
      <c r="E384" s="39" t="s">
        <v>5</v>
      </c>
    </row>
    <row r="385" spans="1:16" ht="25.5">
      <c r="A385" t="s">
        <v>49</v>
      </c>
      <c s="34" t="s">
        <v>1559</v>
      </c>
      <c s="34" t="s">
        <v>2151</v>
      </c>
      <c s="35" t="s">
        <v>5</v>
      </c>
      <c s="6" t="s">
        <v>2152</v>
      </c>
      <c s="36" t="s">
        <v>53</v>
      </c>
      <c s="37">
        <v>1</v>
      </c>
      <c s="36">
        <v>0.082733</v>
      </c>
      <c s="36">
        <f>ROUND(G385*H385,6)</f>
      </c>
      <c r="L385" s="38">
        <v>0</v>
      </c>
      <c s="32">
        <f>ROUND(ROUND(L385,2)*ROUND(G385,3),2)</f>
      </c>
      <c s="36" t="s">
        <v>919</v>
      </c>
      <c>
        <f>(M385*21)/100</f>
      </c>
      <c t="s">
        <v>27</v>
      </c>
    </row>
    <row r="386" spans="1:5" ht="25.5">
      <c r="A386" s="35" t="s">
        <v>55</v>
      </c>
      <c r="E386" s="39" t="s">
        <v>2152</v>
      </c>
    </row>
    <row r="387" spans="1:5" ht="12.75">
      <c r="A387" s="35" t="s">
        <v>56</v>
      </c>
      <c r="E387" s="40" t="s">
        <v>5</v>
      </c>
    </row>
    <row r="388" spans="1:5" ht="12.75">
      <c r="A388" t="s">
        <v>57</v>
      </c>
      <c r="E388" s="39" t="s">
        <v>5</v>
      </c>
    </row>
    <row r="389" spans="1:16" ht="25.5">
      <c r="A389" t="s">
        <v>49</v>
      </c>
      <c s="34" t="s">
        <v>2153</v>
      </c>
      <c s="34" t="s">
        <v>2154</v>
      </c>
      <c s="35" t="s">
        <v>5</v>
      </c>
      <c s="6" t="s">
        <v>2155</v>
      </c>
      <c s="36" t="s">
        <v>53</v>
      </c>
      <c s="37">
        <v>1</v>
      </c>
      <c s="36">
        <v>0.094203</v>
      </c>
      <c s="36">
        <f>ROUND(G389*H389,6)</f>
      </c>
      <c r="L389" s="38">
        <v>0</v>
      </c>
      <c s="32">
        <f>ROUND(ROUND(L389,2)*ROUND(G389,3),2)</f>
      </c>
      <c s="36" t="s">
        <v>919</v>
      </c>
      <c>
        <f>(M389*21)/100</f>
      </c>
      <c t="s">
        <v>27</v>
      </c>
    </row>
    <row r="390" spans="1:5" ht="25.5">
      <c r="A390" s="35" t="s">
        <v>55</v>
      </c>
      <c r="E390" s="39" t="s">
        <v>2155</v>
      </c>
    </row>
    <row r="391" spans="1:5" ht="12.75">
      <c r="A391" s="35" t="s">
        <v>56</v>
      </c>
      <c r="E391" s="40" t="s">
        <v>5</v>
      </c>
    </row>
    <row r="392" spans="1:5" ht="12.75">
      <c r="A392" t="s">
        <v>57</v>
      </c>
      <c r="E392" s="39" t="s">
        <v>5</v>
      </c>
    </row>
    <row r="393" spans="1:16" ht="25.5">
      <c r="A393" t="s">
        <v>49</v>
      </c>
      <c s="34" t="s">
        <v>2156</v>
      </c>
      <c s="34" t="s">
        <v>2157</v>
      </c>
      <c s="35" t="s">
        <v>5</v>
      </c>
      <c s="6" t="s">
        <v>2158</v>
      </c>
      <c s="36" t="s">
        <v>53</v>
      </c>
      <c s="37">
        <v>2</v>
      </c>
      <c s="36">
        <v>0.100006</v>
      </c>
      <c s="36">
        <f>ROUND(G393*H393,6)</f>
      </c>
      <c r="L393" s="38">
        <v>0</v>
      </c>
      <c s="32">
        <f>ROUND(ROUND(L393,2)*ROUND(G393,3),2)</f>
      </c>
      <c s="36" t="s">
        <v>919</v>
      </c>
      <c>
        <f>(M393*21)/100</f>
      </c>
      <c t="s">
        <v>27</v>
      </c>
    </row>
    <row r="394" spans="1:5" ht="25.5">
      <c r="A394" s="35" t="s">
        <v>55</v>
      </c>
      <c r="E394" s="39" t="s">
        <v>2158</v>
      </c>
    </row>
    <row r="395" spans="1:5" ht="12.75">
      <c r="A395" s="35" t="s">
        <v>56</v>
      </c>
      <c r="E395" s="40" t="s">
        <v>5</v>
      </c>
    </row>
    <row r="396" spans="1:5" ht="12.75">
      <c r="A396" t="s">
        <v>57</v>
      </c>
      <c r="E396" s="39" t="s">
        <v>5</v>
      </c>
    </row>
    <row r="397" spans="1:16" ht="25.5">
      <c r="A397" t="s">
        <v>49</v>
      </c>
      <c s="34" t="s">
        <v>2159</v>
      </c>
      <c s="34" t="s">
        <v>2160</v>
      </c>
      <c s="35" t="s">
        <v>5</v>
      </c>
      <c s="6" t="s">
        <v>2161</v>
      </c>
      <c s="36" t="s">
        <v>53</v>
      </c>
      <c s="37">
        <v>4</v>
      </c>
      <c s="36">
        <v>0.106888</v>
      </c>
      <c s="36">
        <f>ROUND(G397*H397,6)</f>
      </c>
      <c r="L397" s="38">
        <v>0</v>
      </c>
      <c s="32">
        <f>ROUND(ROUND(L397,2)*ROUND(G397,3),2)</f>
      </c>
      <c s="36" t="s">
        <v>919</v>
      </c>
      <c>
        <f>(M397*21)/100</f>
      </c>
      <c t="s">
        <v>27</v>
      </c>
    </row>
    <row r="398" spans="1:5" ht="25.5">
      <c r="A398" s="35" t="s">
        <v>55</v>
      </c>
      <c r="E398" s="39" t="s">
        <v>2161</v>
      </c>
    </row>
    <row r="399" spans="1:5" ht="12.75">
      <c r="A399" s="35" t="s">
        <v>56</v>
      </c>
      <c r="E399" s="40" t="s">
        <v>5</v>
      </c>
    </row>
    <row r="400" spans="1:5" ht="12.75">
      <c r="A400" t="s">
        <v>57</v>
      </c>
      <c r="E400" s="39" t="s">
        <v>5</v>
      </c>
    </row>
    <row r="401" spans="1:16" ht="12.75">
      <c r="A401" t="s">
        <v>49</v>
      </c>
      <c s="34" t="s">
        <v>2162</v>
      </c>
      <c s="34" t="s">
        <v>2163</v>
      </c>
      <c s="35" t="s">
        <v>5</v>
      </c>
      <c s="6" t="s">
        <v>2164</v>
      </c>
      <c s="36" t="s">
        <v>236</v>
      </c>
      <c s="37">
        <v>44.5</v>
      </c>
      <c s="36">
        <v>2.5</v>
      </c>
      <c s="36">
        <f>ROUND(G401*H401,6)</f>
      </c>
      <c r="L401" s="38">
        <v>0</v>
      </c>
      <c s="32">
        <f>ROUND(ROUND(L401,2)*ROUND(G401,3),2)</f>
      </c>
      <c s="36" t="s">
        <v>99</v>
      </c>
      <c>
        <f>(M401*21)/100</f>
      </c>
      <c t="s">
        <v>27</v>
      </c>
    </row>
    <row r="402" spans="1:5" ht="12.75">
      <c r="A402" s="35" t="s">
        <v>55</v>
      </c>
      <c r="E402" s="39" t="s">
        <v>2164</v>
      </c>
    </row>
    <row r="403" spans="1:5" ht="12.75">
      <c r="A403" s="35" t="s">
        <v>56</v>
      </c>
      <c r="E403" s="40" t="s">
        <v>5</v>
      </c>
    </row>
    <row r="404" spans="1:5" ht="12.75">
      <c r="A404" t="s">
        <v>57</v>
      </c>
      <c r="E404" s="39" t="s">
        <v>5</v>
      </c>
    </row>
    <row r="405" spans="1:16" ht="25.5">
      <c r="A405" t="s">
        <v>49</v>
      </c>
      <c s="34" t="s">
        <v>2165</v>
      </c>
      <c s="34" t="s">
        <v>2166</v>
      </c>
      <c s="35" t="s">
        <v>5</v>
      </c>
      <c s="6" t="s">
        <v>2167</v>
      </c>
      <c s="36" t="s">
        <v>932</v>
      </c>
      <c s="37">
        <v>2.869</v>
      </c>
      <c s="36">
        <v>0</v>
      </c>
      <c s="36">
        <f>ROUND(G405*H405,6)</f>
      </c>
      <c r="L405" s="38">
        <v>0</v>
      </c>
      <c s="32">
        <f>ROUND(ROUND(L405,2)*ROUND(G405,3),2)</f>
      </c>
      <c s="36" t="s">
        <v>919</v>
      </c>
      <c>
        <f>(M405*21)/100</f>
      </c>
      <c t="s">
        <v>27</v>
      </c>
    </row>
    <row r="406" spans="1:5" ht="25.5">
      <c r="A406" s="35" t="s">
        <v>55</v>
      </c>
      <c r="E406" s="39" t="s">
        <v>2167</v>
      </c>
    </row>
    <row r="407" spans="1:5" ht="12.75">
      <c r="A407" s="35" t="s">
        <v>56</v>
      </c>
      <c r="E407" s="40" t="s">
        <v>5</v>
      </c>
    </row>
    <row r="408" spans="1:5" ht="12.75">
      <c r="A408" t="s">
        <v>57</v>
      </c>
      <c r="E408" s="39" t="s">
        <v>5</v>
      </c>
    </row>
    <row r="409" spans="1:16" ht="12.75">
      <c r="A409" t="s">
        <v>49</v>
      </c>
      <c s="34" t="s">
        <v>2168</v>
      </c>
      <c s="34" t="s">
        <v>2108</v>
      </c>
      <c s="35" t="s">
        <v>103</v>
      </c>
      <c s="6" t="s">
        <v>2109</v>
      </c>
      <c s="36" t="s">
        <v>932</v>
      </c>
      <c s="37">
        <v>1.173</v>
      </c>
      <c s="36">
        <v>1</v>
      </c>
      <c s="36">
        <f>ROUND(G409*H409,6)</f>
      </c>
      <c r="L409" s="38">
        <v>0</v>
      </c>
      <c s="32">
        <f>ROUND(ROUND(L409,2)*ROUND(G409,3),2)</f>
      </c>
      <c s="36" t="s">
        <v>99</v>
      </c>
      <c>
        <f>(M409*21)/100</f>
      </c>
      <c t="s">
        <v>27</v>
      </c>
    </row>
    <row r="410" spans="1:5" ht="12.75">
      <c r="A410" s="35" t="s">
        <v>55</v>
      </c>
      <c r="E410" s="39" t="s">
        <v>2109</v>
      </c>
    </row>
    <row r="411" spans="1:5" ht="12.75">
      <c r="A411" s="35" t="s">
        <v>56</v>
      </c>
      <c r="E411" s="40" t="s">
        <v>5</v>
      </c>
    </row>
    <row r="412" spans="1:5" ht="12.75">
      <c r="A412" t="s">
        <v>57</v>
      </c>
      <c r="E412" s="39" t="s">
        <v>5</v>
      </c>
    </row>
    <row r="413" spans="1:16" ht="12.75">
      <c r="A413" t="s">
        <v>49</v>
      </c>
      <c s="34" t="s">
        <v>2169</v>
      </c>
      <c s="34" t="s">
        <v>2170</v>
      </c>
      <c s="35" t="s">
        <v>5</v>
      </c>
      <c s="6" t="s">
        <v>2171</v>
      </c>
      <c s="36" t="s">
        <v>932</v>
      </c>
      <c s="37">
        <v>0.336</v>
      </c>
      <c s="36">
        <v>1</v>
      </c>
      <c s="36">
        <f>ROUND(G413*H413,6)</f>
      </c>
      <c r="L413" s="38">
        <v>0</v>
      </c>
      <c s="32">
        <f>ROUND(ROUND(L413,2)*ROUND(G413,3),2)</f>
      </c>
      <c s="36" t="s">
        <v>99</v>
      </c>
      <c>
        <f>(M413*21)/100</f>
      </c>
      <c t="s">
        <v>27</v>
      </c>
    </row>
    <row r="414" spans="1:5" ht="12.75">
      <c r="A414" s="35" t="s">
        <v>55</v>
      </c>
      <c r="E414" s="39" t="s">
        <v>2171</v>
      </c>
    </row>
    <row r="415" spans="1:5" ht="12.75">
      <c r="A415" s="35" t="s">
        <v>56</v>
      </c>
      <c r="E415" s="40" t="s">
        <v>5</v>
      </c>
    </row>
    <row r="416" spans="1:5" ht="12.75">
      <c r="A416" t="s">
        <v>57</v>
      </c>
      <c r="E416" s="39" t="s">
        <v>5</v>
      </c>
    </row>
    <row r="417" spans="1:16" ht="12.75">
      <c r="A417" t="s">
        <v>49</v>
      </c>
      <c s="34" t="s">
        <v>2172</v>
      </c>
      <c s="34" t="s">
        <v>2173</v>
      </c>
      <c s="35" t="s">
        <v>5</v>
      </c>
      <c s="6" t="s">
        <v>2174</v>
      </c>
      <c s="36" t="s">
        <v>932</v>
      </c>
      <c s="37">
        <v>0.121</v>
      </c>
      <c s="36">
        <v>1</v>
      </c>
      <c s="36">
        <f>ROUND(G417*H417,6)</f>
      </c>
      <c r="L417" s="38">
        <v>0</v>
      </c>
      <c s="32">
        <f>ROUND(ROUND(L417,2)*ROUND(G417,3),2)</f>
      </c>
      <c s="36" t="s">
        <v>99</v>
      </c>
      <c>
        <f>(M417*21)/100</f>
      </c>
      <c t="s">
        <v>27</v>
      </c>
    </row>
    <row r="418" spans="1:5" ht="12.75">
      <c r="A418" s="35" t="s">
        <v>55</v>
      </c>
      <c r="E418" s="39" t="s">
        <v>2174</v>
      </c>
    </row>
    <row r="419" spans="1:5" ht="12.75">
      <c r="A419" s="35" t="s">
        <v>56</v>
      </c>
      <c r="E419" s="40" t="s">
        <v>5</v>
      </c>
    </row>
    <row r="420" spans="1:5" ht="12.75">
      <c r="A420" t="s">
        <v>57</v>
      </c>
      <c r="E420" s="39" t="s">
        <v>5</v>
      </c>
    </row>
    <row r="421" spans="1:16" ht="12.75">
      <c r="A421" t="s">
        <v>49</v>
      </c>
      <c s="34" t="s">
        <v>2175</v>
      </c>
      <c s="34" t="s">
        <v>2176</v>
      </c>
      <c s="35" t="s">
        <v>5</v>
      </c>
      <c s="6" t="s">
        <v>2177</v>
      </c>
      <c s="36" t="s">
        <v>932</v>
      </c>
      <c s="37">
        <v>0.884</v>
      </c>
      <c s="36">
        <v>1</v>
      </c>
      <c s="36">
        <f>ROUND(G421*H421,6)</f>
      </c>
      <c r="L421" s="38">
        <v>0</v>
      </c>
      <c s="32">
        <f>ROUND(ROUND(L421,2)*ROUND(G421,3),2)</f>
      </c>
      <c s="36" t="s">
        <v>919</v>
      </c>
      <c>
        <f>(M421*21)/100</f>
      </c>
      <c t="s">
        <v>27</v>
      </c>
    </row>
    <row r="422" spans="1:5" ht="12.75">
      <c r="A422" s="35" t="s">
        <v>55</v>
      </c>
      <c r="E422" s="39" t="s">
        <v>2177</v>
      </c>
    </row>
    <row r="423" spans="1:5" ht="12.75">
      <c r="A423" s="35" t="s">
        <v>56</v>
      </c>
      <c r="E423" s="40" t="s">
        <v>5</v>
      </c>
    </row>
    <row r="424" spans="1:5" ht="12.75">
      <c r="A424" t="s">
        <v>57</v>
      </c>
      <c r="E424" s="39" t="s">
        <v>5</v>
      </c>
    </row>
    <row r="425" spans="1:16" ht="12.75">
      <c r="A425" t="s">
        <v>49</v>
      </c>
      <c s="34" t="s">
        <v>2178</v>
      </c>
      <c s="34" t="s">
        <v>2116</v>
      </c>
      <c s="35" t="s">
        <v>103</v>
      </c>
      <c s="6" t="s">
        <v>2117</v>
      </c>
      <c s="36" t="s">
        <v>932</v>
      </c>
      <c s="37">
        <v>0.355</v>
      </c>
      <c s="36">
        <v>1</v>
      </c>
      <c s="36">
        <f>ROUND(G425*H425,6)</f>
      </c>
      <c r="L425" s="38">
        <v>0</v>
      </c>
      <c s="32">
        <f>ROUND(ROUND(L425,2)*ROUND(G425,3),2)</f>
      </c>
      <c s="36" t="s">
        <v>919</v>
      </c>
      <c>
        <f>(M425*21)/100</f>
      </c>
      <c t="s">
        <v>27</v>
      </c>
    </row>
    <row r="426" spans="1:5" ht="12.75">
      <c r="A426" s="35" t="s">
        <v>55</v>
      </c>
      <c r="E426" s="39" t="s">
        <v>2117</v>
      </c>
    </row>
    <row r="427" spans="1:5" ht="12.75">
      <c r="A427" s="35" t="s">
        <v>56</v>
      </c>
      <c r="E427" s="40" t="s">
        <v>5</v>
      </c>
    </row>
    <row r="428" spans="1:5" ht="12.75">
      <c r="A428" t="s">
        <v>57</v>
      </c>
      <c r="E428" s="39" t="s">
        <v>5</v>
      </c>
    </row>
    <row r="429" spans="1:16" ht="25.5">
      <c r="A429" t="s">
        <v>49</v>
      </c>
      <c s="34" t="s">
        <v>2179</v>
      </c>
      <c s="34" t="s">
        <v>2180</v>
      </c>
      <c s="35" t="s">
        <v>5</v>
      </c>
      <c s="6" t="s">
        <v>2181</v>
      </c>
      <c s="36" t="s">
        <v>932</v>
      </c>
      <c s="37">
        <v>0.67</v>
      </c>
      <c s="36">
        <v>0</v>
      </c>
      <c s="36">
        <f>ROUND(G429*H429,6)</f>
      </c>
      <c r="L429" s="38">
        <v>0</v>
      </c>
      <c s="32">
        <f>ROUND(ROUND(L429,2)*ROUND(G429,3),2)</f>
      </c>
      <c s="36" t="s">
        <v>919</v>
      </c>
      <c>
        <f>(M429*21)/100</f>
      </c>
      <c t="s">
        <v>27</v>
      </c>
    </row>
    <row r="430" spans="1:5" ht="25.5">
      <c r="A430" s="35" t="s">
        <v>55</v>
      </c>
      <c r="E430" s="39" t="s">
        <v>2181</v>
      </c>
    </row>
    <row r="431" spans="1:5" ht="12.75">
      <c r="A431" s="35" t="s">
        <v>56</v>
      </c>
      <c r="E431" s="40" t="s">
        <v>5</v>
      </c>
    </row>
    <row r="432" spans="1:5" ht="12.75">
      <c r="A432" t="s">
        <v>57</v>
      </c>
      <c r="E432" s="39" t="s">
        <v>5</v>
      </c>
    </row>
    <row r="433" spans="1:16" ht="12.75">
      <c r="A433" t="s">
        <v>49</v>
      </c>
      <c s="34" t="s">
        <v>2182</v>
      </c>
      <c s="34" t="s">
        <v>2183</v>
      </c>
      <c s="35" t="s">
        <v>5</v>
      </c>
      <c s="6" t="s">
        <v>2184</v>
      </c>
      <c s="36" t="s">
        <v>932</v>
      </c>
      <c s="37">
        <v>0.433</v>
      </c>
      <c s="36">
        <v>1</v>
      </c>
      <c s="36">
        <f>ROUND(G433*H433,6)</f>
      </c>
      <c r="L433" s="38">
        <v>0</v>
      </c>
      <c s="32">
        <f>ROUND(ROUND(L433,2)*ROUND(G433,3),2)</f>
      </c>
      <c s="36" t="s">
        <v>99</v>
      </c>
      <c>
        <f>(M433*21)/100</f>
      </c>
      <c t="s">
        <v>27</v>
      </c>
    </row>
    <row r="434" spans="1:5" ht="12.75">
      <c r="A434" s="35" t="s">
        <v>55</v>
      </c>
      <c r="E434" s="39" t="s">
        <v>2184</v>
      </c>
    </row>
    <row r="435" spans="1:5" ht="12.75">
      <c r="A435" s="35" t="s">
        <v>56</v>
      </c>
      <c r="E435" s="40" t="s">
        <v>5</v>
      </c>
    </row>
    <row r="436" spans="1:5" ht="12.75">
      <c r="A436" t="s">
        <v>57</v>
      </c>
      <c r="E436" s="39" t="s">
        <v>5</v>
      </c>
    </row>
    <row r="437" spans="1:16" ht="12.75">
      <c r="A437" t="s">
        <v>49</v>
      </c>
      <c s="34" t="s">
        <v>2185</v>
      </c>
      <c s="34" t="s">
        <v>2186</v>
      </c>
      <c s="35" t="s">
        <v>5</v>
      </c>
      <c s="6" t="s">
        <v>2187</v>
      </c>
      <c s="36" t="s">
        <v>932</v>
      </c>
      <c s="37">
        <v>0.237</v>
      </c>
      <c s="36">
        <v>1</v>
      </c>
      <c s="36">
        <f>ROUND(G437*H437,6)</f>
      </c>
      <c r="L437" s="38">
        <v>0</v>
      </c>
      <c s="32">
        <f>ROUND(ROUND(L437,2)*ROUND(G437,3),2)</f>
      </c>
      <c s="36" t="s">
        <v>99</v>
      </c>
      <c>
        <f>(M437*21)/100</f>
      </c>
      <c t="s">
        <v>27</v>
      </c>
    </row>
    <row r="438" spans="1:5" ht="12.75">
      <c r="A438" s="35" t="s">
        <v>55</v>
      </c>
      <c r="E438" s="39" t="s">
        <v>2187</v>
      </c>
    </row>
    <row r="439" spans="1:5" ht="12.75">
      <c r="A439" s="35" t="s">
        <v>56</v>
      </c>
      <c r="E439" s="40" t="s">
        <v>5</v>
      </c>
    </row>
    <row r="440" spans="1:5" ht="12.75">
      <c r="A440" t="s">
        <v>57</v>
      </c>
      <c r="E440" s="39" t="s">
        <v>5</v>
      </c>
    </row>
    <row r="441" spans="1:16" ht="25.5">
      <c r="A441" t="s">
        <v>49</v>
      </c>
      <c s="34" t="s">
        <v>2188</v>
      </c>
      <c s="34" t="s">
        <v>2189</v>
      </c>
      <c s="35" t="s">
        <v>5</v>
      </c>
      <c s="6" t="s">
        <v>2190</v>
      </c>
      <c s="36" t="s">
        <v>932</v>
      </c>
      <c s="37">
        <v>3.824</v>
      </c>
      <c s="36">
        <v>0</v>
      </c>
      <c s="36">
        <f>ROUND(G441*H441,6)</f>
      </c>
      <c r="L441" s="38">
        <v>0</v>
      </c>
      <c s="32">
        <f>ROUND(ROUND(L441,2)*ROUND(G441,3),2)</f>
      </c>
      <c s="36" t="s">
        <v>919</v>
      </c>
      <c>
        <f>(M441*21)/100</f>
      </c>
      <c t="s">
        <v>27</v>
      </c>
    </row>
    <row r="442" spans="1:5" ht="25.5">
      <c r="A442" s="35" t="s">
        <v>55</v>
      </c>
      <c r="E442" s="39" t="s">
        <v>2190</v>
      </c>
    </row>
    <row r="443" spans="1:5" ht="12.75">
      <c r="A443" s="35" t="s">
        <v>56</v>
      </c>
      <c r="E443" s="40" t="s">
        <v>5</v>
      </c>
    </row>
    <row r="444" spans="1:5" ht="12.75">
      <c r="A444" t="s">
        <v>57</v>
      </c>
      <c r="E444" s="39" t="s">
        <v>5</v>
      </c>
    </row>
    <row r="445" spans="1:16" ht="12.75">
      <c r="A445" t="s">
        <v>49</v>
      </c>
      <c s="34" t="s">
        <v>2191</v>
      </c>
      <c s="34" t="s">
        <v>2192</v>
      </c>
      <c s="35" t="s">
        <v>5</v>
      </c>
      <c s="6" t="s">
        <v>2193</v>
      </c>
      <c s="36" t="s">
        <v>932</v>
      </c>
      <c s="37">
        <v>0.822</v>
      </c>
      <c s="36">
        <v>1</v>
      </c>
      <c s="36">
        <f>ROUND(G445*H445,6)</f>
      </c>
      <c r="L445" s="38">
        <v>0</v>
      </c>
      <c s="32">
        <f>ROUND(ROUND(L445,2)*ROUND(G445,3),2)</f>
      </c>
      <c s="36" t="s">
        <v>919</v>
      </c>
      <c>
        <f>(M445*21)/100</f>
      </c>
      <c t="s">
        <v>27</v>
      </c>
    </row>
    <row r="446" spans="1:5" ht="12.75">
      <c r="A446" s="35" t="s">
        <v>55</v>
      </c>
      <c r="E446" s="39" t="s">
        <v>2193</v>
      </c>
    </row>
    <row r="447" spans="1:5" ht="12.75">
      <c r="A447" s="35" t="s">
        <v>56</v>
      </c>
      <c r="E447" s="40" t="s">
        <v>5</v>
      </c>
    </row>
    <row r="448" spans="1:5" ht="12.75">
      <c r="A448" t="s">
        <v>57</v>
      </c>
      <c r="E448" s="39" t="s">
        <v>5</v>
      </c>
    </row>
    <row r="449" spans="1:16" ht="12.75">
      <c r="A449" t="s">
        <v>49</v>
      </c>
      <c s="34" t="s">
        <v>2194</v>
      </c>
      <c s="34" t="s">
        <v>2195</v>
      </c>
      <c s="35" t="s">
        <v>5</v>
      </c>
      <c s="6" t="s">
        <v>2196</v>
      </c>
      <c s="36" t="s">
        <v>932</v>
      </c>
      <c s="37">
        <v>3.002</v>
      </c>
      <c s="36">
        <v>1</v>
      </c>
      <c s="36">
        <f>ROUND(G449*H449,6)</f>
      </c>
      <c r="L449" s="38">
        <v>0</v>
      </c>
      <c s="32">
        <f>ROUND(ROUND(L449,2)*ROUND(G449,3),2)</f>
      </c>
      <c s="36" t="s">
        <v>919</v>
      </c>
      <c>
        <f>(M449*21)/100</f>
      </c>
      <c t="s">
        <v>27</v>
      </c>
    </row>
    <row r="450" spans="1:5" ht="12.75">
      <c r="A450" s="35" t="s">
        <v>55</v>
      </c>
      <c r="E450" s="39" t="s">
        <v>2196</v>
      </c>
    </row>
    <row r="451" spans="1:5" ht="12.75">
      <c r="A451" s="35" t="s">
        <v>56</v>
      </c>
      <c r="E451" s="40" t="s">
        <v>5</v>
      </c>
    </row>
    <row r="452" spans="1:5" ht="12.75">
      <c r="A452" t="s">
        <v>57</v>
      </c>
      <c r="E452" s="39" t="s">
        <v>5</v>
      </c>
    </row>
    <row r="453" spans="1:16" ht="25.5">
      <c r="A453" t="s">
        <v>49</v>
      </c>
      <c s="34" t="s">
        <v>2197</v>
      </c>
      <c s="34" t="s">
        <v>1049</v>
      </c>
      <c s="35" t="s">
        <v>5</v>
      </c>
      <c s="6" t="s">
        <v>1050</v>
      </c>
      <c s="36" t="s">
        <v>236</v>
      </c>
      <c s="37">
        <v>22</v>
      </c>
      <c s="36">
        <v>1.89077</v>
      </c>
      <c s="36">
        <f>ROUND(G453*H453,6)</f>
      </c>
      <c r="L453" s="38">
        <v>0</v>
      </c>
      <c s="32">
        <f>ROUND(ROUND(L453,2)*ROUND(G453,3),2)</f>
      </c>
      <c s="36" t="s">
        <v>919</v>
      </c>
      <c>
        <f>(M453*21)/100</f>
      </c>
      <c t="s">
        <v>27</v>
      </c>
    </row>
    <row r="454" spans="1:5" ht="25.5">
      <c r="A454" s="35" t="s">
        <v>55</v>
      </c>
      <c r="E454" s="39" t="s">
        <v>1050</v>
      </c>
    </row>
    <row r="455" spans="1:5" ht="12.75">
      <c r="A455" s="35" t="s">
        <v>56</v>
      </c>
      <c r="E455" s="40" t="s">
        <v>5</v>
      </c>
    </row>
    <row r="456" spans="1:5" ht="12.75">
      <c r="A456" t="s">
        <v>57</v>
      </c>
      <c r="E456" s="39" t="s">
        <v>5</v>
      </c>
    </row>
    <row r="457" spans="1:13" ht="12.75">
      <c r="A457" t="s">
        <v>46</v>
      </c>
      <c r="C457" s="31" t="s">
        <v>115</v>
      </c>
      <c r="E457" s="33" t="s">
        <v>950</v>
      </c>
      <c r="J457" s="32">
        <f>0</f>
      </c>
      <c s="32">
        <f>0</f>
      </c>
      <c s="32">
        <f>0+L458+L462+L466+L470+L474+L478+L482+L486</f>
      </c>
      <c s="32">
        <f>0+M458+M462+M466+M470+M474+M478+M482+M486</f>
      </c>
    </row>
    <row r="458" spans="1:16" ht="25.5">
      <c r="A458" t="s">
        <v>49</v>
      </c>
      <c s="34" t="s">
        <v>2198</v>
      </c>
      <c s="34" t="s">
        <v>1064</v>
      </c>
      <c s="35" t="s">
        <v>5</v>
      </c>
      <c s="6" t="s">
        <v>1065</v>
      </c>
      <c s="36" t="s">
        <v>423</v>
      </c>
      <c s="37">
        <v>16.9</v>
      </c>
      <c s="36">
        <v>0.345</v>
      </c>
      <c s="36">
        <f>ROUND(G458*H458,6)</f>
      </c>
      <c r="L458" s="38">
        <v>0</v>
      </c>
      <c s="32">
        <f>ROUND(ROUND(L458,2)*ROUND(G458,3),2)</f>
      </c>
      <c s="36" t="s">
        <v>919</v>
      </c>
      <c>
        <f>(M458*21)/100</f>
      </c>
      <c t="s">
        <v>27</v>
      </c>
    </row>
    <row r="459" spans="1:5" ht="25.5">
      <c r="A459" s="35" t="s">
        <v>55</v>
      </c>
      <c r="E459" s="39" t="s">
        <v>1065</v>
      </c>
    </row>
    <row r="460" spans="1:5" ht="12.75">
      <c r="A460" s="35" t="s">
        <v>56</v>
      </c>
      <c r="E460" s="40" t="s">
        <v>5</v>
      </c>
    </row>
    <row r="461" spans="1:5" ht="12.75">
      <c r="A461" t="s">
        <v>57</v>
      </c>
      <c r="E461" s="39" t="s">
        <v>5</v>
      </c>
    </row>
    <row r="462" spans="1:16" ht="25.5">
      <c r="A462" t="s">
        <v>49</v>
      </c>
      <c s="34" t="s">
        <v>2199</v>
      </c>
      <c s="34" t="s">
        <v>2200</v>
      </c>
      <c s="35" t="s">
        <v>5</v>
      </c>
      <c s="6" t="s">
        <v>2201</v>
      </c>
      <c s="36" t="s">
        <v>423</v>
      </c>
      <c s="37">
        <v>16.9</v>
      </c>
      <c s="36">
        <v>0.368</v>
      </c>
      <c s="36">
        <f>ROUND(G462*H462,6)</f>
      </c>
      <c r="L462" s="38">
        <v>0</v>
      </c>
      <c s="32">
        <f>ROUND(ROUND(L462,2)*ROUND(G462,3),2)</f>
      </c>
      <c s="36" t="s">
        <v>919</v>
      </c>
      <c>
        <f>(M462*21)/100</f>
      </c>
      <c t="s">
        <v>27</v>
      </c>
    </row>
    <row r="463" spans="1:5" ht="25.5">
      <c r="A463" s="35" t="s">
        <v>55</v>
      </c>
      <c r="E463" s="39" t="s">
        <v>2201</v>
      </c>
    </row>
    <row r="464" spans="1:5" ht="12.75">
      <c r="A464" s="35" t="s">
        <v>56</v>
      </c>
      <c r="E464" s="40" t="s">
        <v>5</v>
      </c>
    </row>
    <row r="465" spans="1:5" ht="12.75">
      <c r="A465" t="s">
        <v>57</v>
      </c>
      <c r="E465" s="39" t="s">
        <v>5</v>
      </c>
    </row>
    <row r="466" spans="1:16" ht="25.5">
      <c r="A466" t="s">
        <v>49</v>
      </c>
      <c s="34" t="s">
        <v>2202</v>
      </c>
      <c s="34" t="s">
        <v>2203</v>
      </c>
      <c s="35" t="s">
        <v>5</v>
      </c>
      <c s="6" t="s">
        <v>2204</v>
      </c>
      <c s="36" t="s">
        <v>423</v>
      </c>
      <c s="37">
        <v>86.3</v>
      </c>
      <c s="36">
        <v>0.575</v>
      </c>
      <c s="36">
        <f>ROUND(G466*H466,6)</f>
      </c>
      <c r="L466" s="38">
        <v>0</v>
      </c>
      <c s="32">
        <f>ROUND(ROUND(L466,2)*ROUND(G466,3),2)</f>
      </c>
      <c s="36" t="s">
        <v>919</v>
      </c>
      <c>
        <f>(M466*21)/100</f>
      </c>
      <c t="s">
        <v>27</v>
      </c>
    </row>
    <row r="467" spans="1:5" ht="25.5">
      <c r="A467" s="35" t="s">
        <v>55</v>
      </c>
      <c r="E467" s="39" t="s">
        <v>2204</v>
      </c>
    </row>
    <row r="468" spans="1:5" ht="12.75">
      <c r="A468" s="35" t="s">
        <v>56</v>
      </c>
      <c r="E468" s="40" t="s">
        <v>5</v>
      </c>
    </row>
    <row r="469" spans="1:5" ht="12.75">
      <c r="A469" t="s">
        <v>57</v>
      </c>
      <c r="E469" s="39" t="s">
        <v>5</v>
      </c>
    </row>
    <row r="470" spans="1:16" ht="25.5">
      <c r="A470" t="s">
        <v>49</v>
      </c>
      <c s="34" t="s">
        <v>2205</v>
      </c>
      <c s="34" t="s">
        <v>2206</v>
      </c>
      <c s="35" t="s">
        <v>5</v>
      </c>
      <c s="6" t="s">
        <v>2207</v>
      </c>
      <c s="36" t="s">
        <v>423</v>
      </c>
      <c s="37">
        <v>86.3</v>
      </c>
      <c s="36">
        <v>0.545459</v>
      </c>
      <c s="36">
        <f>ROUND(G470*H470,6)</f>
      </c>
      <c r="L470" s="38">
        <v>0</v>
      </c>
      <c s="32">
        <f>ROUND(ROUND(L470,2)*ROUND(G470,3),2)</f>
      </c>
      <c s="36" t="s">
        <v>919</v>
      </c>
      <c>
        <f>(M470*21)/100</f>
      </c>
      <c t="s">
        <v>27</v>
      </c>
    </row>
    <row r="471" spans="1:5" ht="25.5">
      <c r="A471" s="35" t="s">
        <v>55</v>
      </c>
      <c r="E471" s="39" t="s">
        <v>2207</v>
      </c>
    </row>
    <row r="472" spans="1:5" ht="12.75">
      <c r="A472" s="35" t="s">
        <v>56</v>
      </c>
      <c r="E472" s="40" t="s">
        <v>5</v>
      </c>
    </row>
    <row r="473" spans="1:5" ht="12.75">
      <c r="A473" t="s">
        <v>57</v>
      </c>
      <c r="E473" s="39" t="s">
        <v>5</v>
      </c>
    </row>
    <row r="474" spans="1:16" ht="25.5">
      <c r="A474" t="s">
        <v>49</v>
      </c>
      <c s="34" t="s">
        <v>2208</v>
      </c>
      <c s="34" t="s">
        <v>2209</v>
      </c>
      <c s="35" t="s">
        <v>5</v>
      </c>
      <c s="6" t="s">
        <v>2210</v>
      </c>
      <c s="36" t="s">
        <v>423</v>
      </c>
      <c s="37">
        <v>86.3</v>
      </c>
      <c s="36">
        <v>0.1837</v>
      </c>
      <c s="36">
        <f>ROUND(G474*H474,6)</f>
      </c>
      <c r="L474" s="38">
        <v>0</v>
      </c>
      <c s="32">
        <f>ROUND(ROUND(L474,2)*ROUND(G474,3),2)</f>
      </c>
      <c s="36" t="s">
        <v>919</v>
      </c>
      <c>
        <f>(M474*21)/100</f>
      </c>
      <c t="s">
        <v>27</v>
      </c>
    </row>
    <row r="475" spans="1:5" ht="38.25">
      <c r="A475" s="35" t="s">
        <v>55</v>
      </c>
      <c r="E475" s="39" t="s">
        <v>2211</v>
      </c>
    </row>
    <row r="476" spans="1:5" ht="12.75">
      <c r="A476" s="35" t="s">
        <v>56</v>
      </c>
      <c r="E476" s="40" t="s">
        <v>5</v>
      </c>
    </row>
    <row r="477" spans="1:5" ht="12.75">
      <c r="A477" t="s">
        <v>57</v>
      </c>
      <c r="E477" s="39" t="s">
        <v>5</v>
      </c>
    </row>
    <row r="478" spans="1:16" ht="12.75">
      <c r="A478" t="s">
        <v>49</v>
      </c>
      <c s="34" t="s">
        <v>2212</v>
      </c>
      <c s="34" t="s">
        <v>2213</v>
      </c>
      <c s="35" t="s">
        <v>5</v>
      </c>
      <c s="6" t="s">
        <v>2214</v>
      </c>
      <c s="36" t="s">
        <v>423</v>
      </c>
      <c s="37">
        <v>87.163</v>
      </c>
      <c s="36">
        <v>0.417</v>
      </c>
      <c s="36">
        <f>ROUND(G478*H478,6)</f>
      </c>
      <c r="L478" s="38">
        <v>0</v>
      </c>
      <c s="32">
        <f>ROUND(ROUND(L478,2)*ROUND(G478,3),2)</f>
      </c>
      <c s="36" t="s">
        <v>919</v>
      </c>
      <c>
        <f>(M478*21)/100</f>
      </c>
      <c t="s">
        <v>27</v>
      </c>
    </row>
    <row r="479" spans="1:5" ht="12.75">
      <c r="A479" s="35" t="s">
        <v>55</v>
      </c>
      <c r="E479" s="39" t="s">
        <v>2214</v>
      </c>
    </row>
    <row r="480" spans="1:5" ht="12.75">
      <c r="A480" s="35" t="s">
        <v>56</v>
      </c>
      <c r="E480" s="40" t="s">
        <v>5</v>
      </c>
    </row>
    <row r="481" spans="1:5" ht="12.75">
      <c r="A481" t="s">
        <v>57</v>
      </c>
      <c r="E481" s="39" t="s">
        <v>5</v>
      </c>
    </row>
    <row r="482" spans="1:16" ht="25.5">
      <c r="A482" t="s">
        <v>49</v>
      </c>
      <c s="34" t="s">
        <v>2215</v>
      </c>
      <c s="34" t="s">
        <v>1074</v>
      </c>
      <c s="35" t="s">
        <v>5</v>
      </c>
      <c s="6" t="s">
        <v>1075</v>
      </c>
      <c s="36" t="s">
        <v>423</v>
      </c>
      <c s="37">
        <v>16.9</v>
      </c>
      <c s="36">
        <v>0.08922</v>
      </c>
      <c s="36">
        <f>ROUND(G482*H482,6)</f>
      </c>
      <c r="L482" s="38">
        <v>0</v>
      </c>
      <c s="32">
        <f>ROUND(ROUND(L482,2)*ROUND(G482,3),2)</f>
      </c>
      <c s="36" t="s">
        <v>919</v>
      </c>
      <c>
        <f>(M482*21)/100</f>
      </c>
      <c t="s">
        <v>27</v>
      </c>
    </row>
    <row r="483" spans="1:5" ht="51">
      <c r="A483" s="35" t="s">
        <v>55</v>
      </c>
      <c r="E483" s="39" t="s">
        <v>1076</v>
      </c>
    </row>
    <row r="484" spans="1:5" ht="12.75">
      <c r="A484" s="35" t="s">
        <v>56</v>
      </c>
      <c r="E484" s="40" t="s">
        <v>5</v>
      </c>
    </row>
    <row r="485" spans="1:5" ht="12.75">
      <c r="A485" t="s">
        <v>57</v>
      </c>
      <c r="E485" s="39" t="s">
        <v>5</v>
      </c>
    </row>
    <row r="486" spans="1:16" ht="12.75">
      <c r="A486" t="s">
        <v>49</v>
      </c>
      <c s="34" t="s">
        <v>2216</v>
      </c>
      <c s="34" t="s">
        <v>1078</v>
      </c>
      <c s="35" t="s">
        <v>5</v>
      </c>
      <c s="6" t="s">
        <v>1079</v>
      </c>
      <c s="36" t="s">
        <v>423</v>
      </c>
      <c s="37">
        <v>17.745</v>
      </c>
      <c s="36">
        <v>0.131</v>
      </c>
      <c s="36">
        <f>ROUND(G486*H486,6)</f>
      </c>
      <c r="L486" s="38">
        <v>0</v>
      </c>
      <c s="32">
        <f>ROUND(ROUND(L486,2)*ROUND(G486,3),2)</f>
      </c>
      <c s="36" t="s">
        <v>919</v>
      </c>
      <c>
        <f>(M486*21)/100</f>
      </c>
      <c t="s">
        <v>27</v>
      </c>
    </row>
    <row r="487" spans="1:5" ht="12.75">
      <c r="A487" s="35" t="s">
        <v>55</v>
      </c>
      <c r="E487" s="39" t="s">
        <v>1079</v>
      </c>
    </row>
    <row r="488" spans="1:5" ht="12.75">
      <c r="A488" s="35" t="s">
        <v>56</v>
      </c>
      <c r="E488" s="40" t="s">
        <v>5</v>
      </c>
    </row>
    <row r="489" spans="1:5" ht="12.75">
      <c r="A489" t="s">
        <v>57</v>
      </c>
      <c r="E489" s="39" t="s">
        <v>5</v>
      </c>
    </row>
    <row r="490" spans="1:13" ht="12.75">
      <c r="A490" t="s">
        <v>46</v>
      </c>
      <c r="C490" s="31" t="s">
        <v>118</v>
      </c>
      <c r="E490" s="33" t="s">
        <v>2217</v>
      </c>
      <c r="J490" s="32">
        <f>0</f>
      </c>
      <c s="32">
        <f>0</f>
      </c>
      <c s="32">
        <f>0+L491+L495+L499+L503+L507+L511+L515+L519+L523+L527+L531+L535+L539+L543+L547+L551+L555+L559+L563+L567+L571+L575+L579+L583+L587+L591+L595+L599+L603+L607+L611+L615+L619+L623+L627+L631+L635+L639</f>
      </c>
      <c s="32">
        <f>0+M491+M495+M499+M503+M507+M511+M515+M519+M523+M527+M531+M535+M539+M543+M547+M551+M555+M559+M563+M567+M571+M575+M579+M583+M587+M591+M595+M599+M603+M607+M611+M615+M619+M623+M627+M631+M635+M639</f>
      </c>
    </row>
    <row r="491" spans="1:16" ht="25.5">
      <c r="A491" t="s">
        <v>49</v>
      </c>
      <c s="34" t="s">
        <v>2218</v>
      </c>
      <c s="34" t="s">
        <v>2219</v>
      </c>
      <c s="35" t="s">
        <v>5</v>
      </c>
      <c s="6" t="s">
        <v>2220</v>
      </c>
      <c s="36" t="s">
        <v>423</v>
      </c>
      <c s="37">
        <v>739.2</v>
      </c>
      <c s="36">
        <v>0.0154</v>
      </c>
      <c s="36">
        <f>ROUND(G491*H491,6)</f>
      </c>
      <c r="L491" s="38">
        <v>0</v>
      </c>
      <c s="32">
        <f>ROUND(ROUND(L491,2)*ROUND(G491,3),2)</f>
      </c>
      <c s="36" t="s">
        <v>919</v>
      </c>
      <c>
        <f>(M491*21)/100</f>
      </c>
      <c t="s">
        <v>27</v>
      </c>
    </row>
    <row r="492" spans="1:5" ht="25.5">
      <c r="A492" s="35" t="s">
        <v>55</v>
      </c>
      <c r="E492" s="39" t="s">
        <v>2220</v>
      </c>
    </row>
    <row r="493" spans="1:5" ht="12.75">
      <c r="A493" s="35" t="s">
        <v>56</v>
      </c>
      <c r="E493" s="40" t="s">
        <v>5</v>
      </c>
    </row>
    <row r="494" spans="1:5" ht="12.75">
      <c r="A494" t="s">
        <v>57</v>
      </c>
      <c r="E494" s="39" t="s">
        <v>5</v>
      </c>
    </row>
    <row r="495" spans="1:16" ht="25.5">
      <c r="A495" t="s">
        <v>49</v>
      </c>
      <c s="34" t="s">
        <v>2221</v>
      </c>
      <c s="34" t="s">
        <v>2222</v>
      </c>
      <c s="35" t="s">
        <v>5</v>
      </c>
      <c s="6" t="s">
        <v>2223</v>
      </c>
      <c s="36" t="s">
        <v>423</v>
      </c>
      <c s="37">
        <v>4702.6</v>
      </c>
      <c s="36">
        <v>0.01838</v>
      </c>
      <c s="36">
        <f>ROUND(G495*H495,6)</f>
      </c>
      <c r="L495" s="38">
        <v>0</v>
      </c>
      <c s="32">
        <f>ROUND(ROUND(L495,2)*ROUND(G495,3),2)</f>
      </c>
      <c s="36" t="s">
        <v>919</v>
      </c>
      <c>
        <f>(M495*21)/100</f>
      </c>
      <c t="s">
        <v>27</v>
      </c>
    </row>
    <row r="496" spans="1:5" ht="25.5">
      <c r="A496" s="35" t="s">
        <v>55</v>
      </c>
      <c r="E496" s="39" t="s">
        <v>2223</v>
      </c>
    </row>
    <row r="497" spans="1:5" ht="12.75">
      <c r="A497" s="35" t="s">
        <v>56</v>
      </c>
      <c r="E497" s="40" t="s">
        <v>5</v>
      </c>
    </row>
    <row r="498" spans="1:5" ht="12.75">
      <c r="A498" t="s">
        <v>57</v>
      </c>
      <c r="E498" s="39" t="s">
        <v>5</v>
      </c>
    </row>
    <row r="499" spans="1:16" ht="25.5">
      <c r="A499" t="s">
        <v>49</v>
      </c>
      <c s="34" t="s">
        <v>2224</v>
      </c>
      <c s="34" t="s">
        <v>2225</v>
      </c>
      <c s="35" t="s">
        <v>5</v>
      </c>
      <c s="6" t="s">
        <v>2226</v>
      </c>
      <c s="36" t="s">
        <v>423</v>
      </c>
      <c s="37">
        <v>1160.3</v>
      </c>
      <c s="36">
        <v>0.004384</v>
      </c>
      <c s="36">
        <f>ROUND(G499*H499,6)</f>
      </c>
      <c r="L499" s="38">
        <v>0</v>
      </c>
      <c s="32">
        <f>ROUND(ROUND(L499,2)*ROUND(G499,3),2)</f>
      </c>
      <c s="36" t="s">
        <v>919</v>
      </c>
      <c>
        <f>(M499*21)/100</f>
      </c>
      <c t="s">
        <v>27</v>
      </c>
    </row>
    <row r="500" spans="1:5" ht="25.5">
      <c r="A500" s="35" t="s">
        <v>55</v>
      </c>
      <c r="E500" s="39" t="s">
        <v>2226</v>
      </c>
    </row>
    <row r="501" spans="1:5" ht="12.75">
      <c r="A501" s="35" t="s">
        <v>56</v>
      </c>
      <c r="E501" s="40" t="s">
        <v>5</v>
      </c>
    </row>
    <row r="502" spans="1:5" ht="12.75">
      <c r="A502" t="s">
        <v>57</v>
      </c>
      <c r="E502" s="39" t="s">
        <v>5</v>
      </c>
    </row>
    <row r="503" spans="1:16" ht="12.75">
      <c r="A503" t="s">
        <v>49</v>
      </c>
      <c s="34" t="s">
        <v>2227</v>
      </c>
      <c s="34" t="s">
        <v>2228</v>
      </c>
      <c s="35" t="s">
        <v>5</v>
      </c>
      <c s="6" t="s">
        <v>2229</v>
      </c>
      <c s="36" t="s">
        <v>64</v>
      </c>
      <c s="37">
        <v>58</v>
      </c>
      <c s="36">
        <v>0</v>
      </c>
      <c s="36">
        <f>ROUND(G503*H503,6)</f>
      </c>
      <c r="L503" s="38">
        <v>0</v>
      </c>
      <c s="32">
        <f>ROUND(ROUND(L503,2)*ROUND(G503,3),2)</f>
      </c>
      <c s="36" t="s">
        <v>99</v>
      </c>
      <c>
        <f>(M503*21)/100</f>
      </c>
      <c t="s">
        <v>27</v>
      </c>
    </row>
    <row r="504" spans="1:5" ht="12.75">
      <c r="A504" s="35" t="s">
        <v>55</v>
      </c>
      <c r="E504" s="39" t="s">
        <v>2229</v>
      </c>
    </row>
    <row r="505" spans="1:5" ht="12.75">
      <c r="A505" s="35" t="s">
        <v>56</v>
      </c>
      <c r="E505" s="40" t="s">
        <v>5</v>
      </c>
    </row>
    <row r="506" spans="1:5" ht="12.75">
      <c r="A506" t="s">
        <v>57</v>
      </c>
      <c r="E506" s="39" t="s">
        <v>5</v>
      </c>
    </row>
    <row r="507" spans="1:16" ht="25.5">
      <c r="A507" t="s">
        <v>49</v>
      </c>
      <c s="34" t="s">
        <v>2230</v>
      </c>
      <c s="34" t="s">
        <v>2231</v>
      </c>
      <c s="35" t="s">
        <v>5</v>
      </c>
      <c s="6" t="s">
        <v>2232</v>
      </c>
      <c s="36" t="s">
        <v>64</v>
      </c>
      <c s="37">
        <v>60.9</v>
      </c>
      <c s="36">
        <v>0.0001</v>
      </c>
      <c s="36">
        <f>ROUND(G507*H507,6)</f>
      </c>
      <c r="L507" s="38">
        <v>0</v>
      </c>
      <c s="32">
        <f>ROUND(ROUND(L507,2)*ROUND(G507,3),2)</f>
      </c>
      <c s="36" t="s">
        <v>99</v>
      </c>
      <c>
        <f>(M507*21)/100</f>
      </c>
      <c t="s">
        <v>27</v>
      </c>
    </row>
    <row r="508" spans="1:5" ht="25.5">
      <c r="A508" s="35" t="s">
        <v>55</v>
      </c>
      <c r="E508" s="39" t="s">
        <v>2232</v>
      </c>
    </row>
    <row r="509" spans="1:5" ht="12.75">
      <c r="A509" s="35" t="s">
        <v>56</v>
      </c>
      <c r="E509" s="40" t="s">
        <v>5</v>
      </c>
    </row>
    <row r="510" spans="1:5" ht="12.75">
      <c r="A510" t="s">
        <v>57</v>
      </c>
      <c r="E510" s="39" t="s">
        <v>2233</v>
      </c>
    </row>
    <row r="511" spans="1:16" ht="12.75">
      <c r="A511" t="s">
        <v>49</v>
      </c>
      <c s="34" t="s">
        <v>2234</v>
      </c>
      <c s="34" t="s">
        <v>2235</v>
      </c>
      <c s="35" t="s">
        <v>5</v>
      </c>
      <c s="6" t="s">
        <v>2236</v>
      </c>
      <c s="36" t="s">
        <v>423</v>
      </c>
      <c s="37">
        <v>1160.3</v>
      </c>
      <c s="36">
        <v>0.0002</v>
      </c>
      <c s="36">
        <f>ROUND(G511*H511,6)</f>
      </c>
      <c r="L511" s="38">
        <v>0</v>
      </c>
      <c s="32">
        <f>ROUND(ROUND(L511,2)*ROUND(G511,3),2)</f>
      </c>
      <c s="36" t="s">
        <v>919</v>
      </c>
      <c>
        <f>(M511*21)/100</f>
      </c>
      <c t="s">
        <v>27</v>
      </c>
    </row>
    <row r="512" spans="1:5" ht="12.75">
      <c r="A512" s="35" t="s">
        <v>55</v>
      </c>
      <c r="E512" s="39" t="s">
        <v>2236</v>
      </c>
    </row>
    <row r="513" spans="1:5" ht="12.75">
      <c r="A513" s="35" t="s">
        <v>56</v>
      </c>
      <c r="E513" s="40" t="s">
        <v>5</v>
      </c>
    </row>
    <row r="514" spans="1:5" ht="12.75">
      <c r="A514" t="s">
        <v>57</v>
      </c>
      <c r="E514" s="39" t="s">
        <v>5</v>
      </c>
    </row>
    <row r="515" spans="1:16" ht="25.5">
      <c r="A515" t="s">
        <v>49</v>
      </c>
      <c s="34" t="s">
        <v>2237</v>
      </c>
      <c s="34" t="s">
        <v>2238</v>
      </c>
      <c s="35" t="s">
        <v>5</v>
      </c>
      <c s="6" t="s">
        <v>2239</v>
      </c>
      <c s="36" t="s">
        <v>423</v>
      </c>
      <c s="37">
        <v>1160.3</v>
      </c>
      <c s="36">
        <v>0.0027</v>
      </c>
      <c s="36">
        <f>ROUND(G515*H515,6)</f>
      </c>
      <c r="L515" s="38">
        <v>0</v>
      </c>
      <c s="32">
        <f>ROUND(ROUND(L515,2)*ROUND(G515,3),2)</f>
      </c>
      <c s="36" t="s">
        <v>919</v>
      </c>
      <c>
        <f>(M515*21)/100</f>
      </c>
      <c t="s">
        <v>27</v>
      </c>
    </row>
    <row r="516" spans="1:5" ht="25.5">
      <c r="A516" s="35" t="s">
        <v>55</v>
      </c>
      <c r="E516" s="39" t="s">
        <v>2239</v>
      </c>
    </row>
    <row r="517" spans="1:5" ht="12.75">
      <c r="A517" s="35" t="s">
        <v>56</v>
      </c>
      <c r="E517" s="40" t="s">
        <v>5</v>
      </c>
    </row>
    <row r="518" spans="1:5" ht="12.75">
      <c r="A518" t="s">
        <v>57</v>
      </c>
      <c r="E518" s="39" t="s">
        <v>5</v>
      </c>
    </row>
    <row r="519" spans="1:16" ht="25.5">
      <c r="A519" t="s">
        <v>49</v>
      </c>
      <c s="34" t="s">
        <v>2240</v>
      </c>
      <c s="34" t="s">
        <v>2241</v>
      </c>
      <c s="35" t="s">
        <v>5</v>
      </c>
      <c s="6" t="s">
        <v>2242</v>
      </c>
      <c s="36" t="s">
        <v>423</v>
      </c>
      <c s="37">
        <v>231.83</v>
      </c>
      <c s="36">
        <v>0</v>
      </c>
      <c s="36">
        <f>ROUND(G519*H519,6)</f>
      </c>
      <c r="L519" s="38">
        <v>0</v>
      </c>
      <c s="32">
        <f>ROUND(ROUND(L519,2)*ROUND(G519,3),2)</f>
      </c>
      <c s="36" t="s">
        <v>919</v>
      </c>
      <c>
        <f>(M519*21)/100</f>
      </c>
      <c t="s">
        <v>27</v>
      </c>
    </row>
    <row r="520" spans="1:5" ht="25.5">
      <c r="A520" s="35" t="s">
        <v>55</v>
      </c>
      <c r="E520" s="39" t="s">
        <v>2242</v>
      </c>
    </row>
    <row r="521" spans="1:5" ht="12.75">
      <c r="A521" s="35" t="s">
        <v>56</v>
      </c>
      <c r="E521" s="40" t="s">
        <v>5</v>
      </c>
    </row>
    <row r="522" spans="1:5" ht="12.75">
      <c r="A522" t="s">
        <v>57</v>
      </c>
      <c r="E522" s="39" t="s">
        <v>5</v>
      </c>
    </row>
    <row r="523" spans="1:16" ht="25.5">
      <c r="A523" t="s">
        <v>49</v>
      </c>
      <c s="34" t="s">
        <v>2243</v>
      </c>
      <c s="34" t="s">
        <v>2244</v>
      </c>
      <c s="35" t="s">
        <v>5</v>
      </c>
      <c s="6" t="s">
        <v>2245</v>
      </c>
      <c s="36" t="s">
        <v>236</v>
      </c>
      <c s="37">
        <v>106.221</v>
      </c>
      <c s="36">
        <v>2.50187</v>
      </c>
      <c s="36">
        <f>ROUND(G523*H523,6)</f>
      </c>
      <c r="L523" s="38">
        <v>0</v>
      </c>
      <c s="32">
        <f>ROUND(ROUND(L523,2)*ROUND(G523,3),2)</f>
      </c>
      <c s="36" t="s">
        <v>919</v>
      </c>
      <c>
        <f>(M523*21)/100</f>
      </c>
      <c t="s">
        <v>27</v>
      </c>
    </row>
    <row r="524" spans="1:5" ht="25.5">
      <c r="A524" s="35" t="s">
        <v>55</v>
      </c>
      <c r="E524" s="39" t="s">
        <v>2245</v>
      </c>
    </row>
    <row r="525" spans="1:5" ht="12.75">
      <c r="A525" s="35" t="s">
        <v>56</v>
      </c>
      <c r="E525" s="40" t="s">
        <v>5</v>
      </c>
    </row>
    <row r="526" spans="1:5" ht="12.75">
      <c r="A526" t="s">
        <v>57</v>
      </c>
      <c r="E526" s="39" t="s">
        <v>5</v>
      </c>
    </row>
    <row r="527" spans="1:16" ht="25.5">
      <c r="A527" t="s">
        <v>49</v>
      </c>
      <c s="34" t="s">
        <v>2246</v>
      </c>
      <c s="34" t="s">
        <v>2247</v>
      </c>
      <c s="35" t="s">
        <v>5</v>
      </c>
      <c s="6" t="s">
        <v>2248</v>
      </c>
      <c s="36" t="s">
        <v>236</v>
      </c>
      <c s="37">
        <v>167.361</v>
      </c>
      <c s="36">
        <v>2.50187</v>
      </c>
      <c s="36">
        <f>ROUND(G527*H527,6)</f>
      </c>
      <c r="L527" s="38">
        <v>0</v>
      </c>
      <c s="32">
        <f>ROUND(ROUND(L527,2)*ROUND(G527,3),2)</f>
      </c>
      <c s="36" t="s">
        <v>919</v>
      </c>
      <c>
        <f>(M527*21)/100</f>
      </c>
      <c t="s">
        <v>27</v>
      </c>
    </row>
    <row r="528" spans="1:5" ht="25.5">
      <c r="A528" s="35" t="s">
        <v>55</v>
      </c>
      <c r="E528" s="39" t="s">
        <v>2248</v>
      </c>
    </row>
    <row r="529" spans="1:5" ht="12.75">
      <c r="A529" s="35" t="s">
        <v>56</v>
      </c>
      <c r="E529" s="40" t="s">
        <v>5</v>
      </c>
    </row>
    <row r="530" spans="1:5" ht="12.75">
      <c r="A530" t="s">
        <v>57</v>
      </c>
      <c r="E530" s="39" t="s">
        <v>5</v>
      </c>
    </row>
    <row r="531" spans="1:16" ht="25.5">
      <c r="A531" t="s">
        <v>49</v>
      </c>
      <c s="34" t="s">
        <v>2249</v>
      </c>
      <c s="34" t="s">
        <v>2250</v>
      </c>
      <c s="35" t="s">
        <v>5</v>
      </c>
      <c s="6" t="s">
        <v>2251</v>
      </c>
      <c s="36" t="s">
        <v>236</v>
      </c>
      <c s="37">
        <v>167.361</v>
      </c>
      <c s="36">
        <v>0.02525</v>
      </c>
      <c s="36">
        <f>ROUND(G531*H531,6)</f>
      </c>
      <c r="L531" s="38">
        <v>0</v>
      </c>
      <c s="32">
        <f>ROUND(ROUND(L531,2)*ROUND(G531,3),2)</f>
      </c>
      <c s="36" t="s">
        <v>919</v>
      </c>
      <c>
        <f>(M531*21)/100</f>
      </c>
      <c t="s">
        <v>27</v>
      </c>
    </row>
    <row r="532" spans="1:5" ht="25.5">
      <c r="A532" s="35" t="s">
        <v>55</v>
      </c>
      <c r="E532" s="39" t="s">
        <v>2251</v>
      </c>
    </row>
    <row r="533" spans="1:5" ht="12.75">
      <c r="A533" s="35" t="s">
        <v>56</v>
      </c>
      <c r="E533" s="40" t="s">
        <v>5</v>
      </c>
    </row>
    <row r="534" spans="1:5" ht="12.75">
      <c r="A534" t="s">
        <v>57</v>
      </c>
      <c r="E534" s="39" t="s">
        <v>5</v>
      </c>
    </row>
    <row r="535" spans="1:16" ht="12.75">
      <c r="A535" t="s">
        <v>49</v>
      </c>
      <c s="34" t="s">
        <v>2252</v>
      </c>
      <c s="34" t="s">
        <v>2253</v>
      </c>
      <c s="35" t="s">
        <v>5</v>
      </c>
      <c s="6" t="s">
        <v>2254</v>
      </c>
      <c s="36" t="s">
        <v>932</v>
      </c>
      <c s="37">
        <v>3.757</v>
      </c>
      <c s="36">
        <v>1.062773</v>
      </c>
      <c s="36">
        <f>ROUND(G535*H535,6)</f>
      </c>
      <c r="L535" s="38">
        <v>0</v>
      </c>
      <c s="32">
        <f>ROUND(ROUND(L535,2)*ROUND(G535,3),2)</f>
      </c>
      <c s="36" t="s">
        <v>919</v>
      </c>
      <c>
        <f>(M535*21)/100</f>
      </c>
      <c t="s">
        <v>27</v>
      </c>
    </row>
    <row r="536" spans="1:5" ht="12.75">
      <c r="A536" s="35" t="s">
        <v>55</v>
      </c>
      <c r="E536" s="39" t="s">
        <v>2254</v>
      </c>
    </row>
    <row r="537" spans="1:5" ht="12.75">
      <c r="A537" s="35" t="s">
        <v>56</v>
      </c>
      <c r="E537" s="40" t="s">
        <v>5</v>
      </c>
    </row>
    <row r="538" spans="1:5" ht="12.75">
      <c r="A538" t="s">
        <v>57</v>
      </c>
      <c r="E538" s="39" t="s">
        <v>5</v>
      </c>
    </row>
    <row r="539" spans="1:16" ht="25.5">
      <c r="A539" t="s">
        <v>49</v>
      </c>
      <c s="34" t="s">
        <v>2255</v>
      </c>
      <c s="34" t="s">
        <v>2256</v>
      </c>
      <c s="35" t="s">
        <v>5</v>
      </c>
      <c s="6" t="s">
        <v>2257</v>
      </c>
      <c s="36" t="s">
        <v>53</v>
      </c>
      <c s="37">
        <v>96</v>
      </c>
      <c s="36">
        <v>0.000482</v>
      </c>
      <c s="36">
        <f>ROUND(G539*H539,6)</f>
      </c>
      <c r="L539" s="38">
        <v>0</v>
      </c>
      <c s="32">
        <f>ROUND(ROUND(L539,2)*ROUND(G539,3),2)</f>
      </c>
      <c s="36" t="s">
        <v>919</v>
      </c>
      <c>
        <f>(M539*21)/100</f>
      </c>
      <c t="s">
        <v>27</v>
      </c>
    </row>
    <row r="540" spans="1:5" ht="25.5">
      <c r="A540" s="35" t="s">
        <v>55</v>
      </c>
      <c r="E540" s="39" t="s">
        <v>2257</v>
      </c>
    </row>
    <row r="541" spans="1:5" ht="12.75">
      <c r="A541" s="35" t="s">
        <v>56</v>
      </c>
      <c r="E541" s="40" t="s">
        <v>5</v>
      </c>
    </row>
    <row r="542" spans="1:5" ht="12.75">
      <c r="A542" t="s">
        <v>57</v>
      </c>
      <c r="E542" s="39" t="s">
        <v>5</v>
      </c>
    </row>
    <row r="543" spans="1:16" ht="25.5">
      <c r="A543" t="s">
        <v>49</v>
      </c>
      <c s="34" t="s">
        <v>2258</v>
      </c>
      <c s="34" t="s">
        <v>2259</v>
      </c>
      <c s="35" t="s">
        <v>5</v>
      </c>
      <c s="6" t="s">
        <v>2260</v>
      </c>
      <c s="36" t="s">
        <v>53</v>
      </c>
      <c s="37">
        <v>13</v>
      </c>
      <c s="36">
        <v>0.01225</v>
      </c>
      <c s="36">
        <f>ROUND(G543*H543,6)</f>
      </c>
      <c r="L543" s="38">
        <v>0</v>
      </c>
      <c s="32">
        <f>ROUND(ROUND(L543,2)*ROUND(G543,3),2)</f>
      </c>
      <c s="36" t="s">
        <v>919</v>
      </c>
      <c>
        <f>(M543*21)/100</f>
      </c>
      <c t="s">
        <v>27</v>
      </c>
    </row>
    <row r="544" spans="1:5" ht="25.5">
      <c r="A544" s="35" t="s">
        <v>55</v>
      </c>
      <c r="E544" s="39" t="s">
        <v>2260</v>
      </c>
    </row>
    <row r="545" spans="1:5" ht="12.75">
      <c r="A545" s="35" t="s">
        <v>56</v>
      </c>
      <c r="E545" s="40" t="s">
        <v>5</v>
      </c>
    </row>
    <row r="546" spans="1:5" ht="12.75">
      <c r="A546" t="s">
        <v>57</v>
      </c>
      <c r="E546" s="39" t="s">
        <v>5</v>
      </c>
    </row>
    <row r="547" spans="1:16" ht="25.5">
      <c r="A547" t="s">
        <v>49</v>
      </c>
      <c s="34" t="s">
        <v>2261</v>
      </c>
      <c s="34" t="s">
        <v>2262</v>
      </c>
      <c s="35" t="s">
        <v>5</v>
      </c>
      <c s="6" t="s">
        <v>2263</v>
      </c>
      <c s="36" t="s">
        <v>53</v>
      </c>
      <c s="37">
        <v>5</v>
      </c>
      <c s="36">
        <v>0.01249</v>
      </c>
      <c s="36">
        <f>ROUND(G547*H547,6)</f>
      </c>
      <c r="L547" s="38">
        <v>0</v>
      </c>
      <c s="32">
        <f>ROUND(ROUND(L547,2)*ROUND(G547,3),2)</f>
      </c>
      <c s="36" t="s">
        <v>919</v>
      </c>
      <c>
        <f>(M547*21)/100</f>
      </c>
      <c t="s">
        <v>27</v>
      </c>
    </row>
    <row r="548" spans="1:5" ht="25.5">
      <c r="A548" s="35" t="s">
        <v>55</v>
      </c>
      <c r="E548" s="39" t="s">
        <v>2263</v>
      </c>
    </row>
    <row r="549" spans="1:5" ht="12.75">
      <c r="A549" s="35" t="s">
        <v>56</v>
      </c>
      <c r="E549" s="40" t="s">
        <v>5</v>
      </c>
    </row>
    <row r="550" spans="1:5" ht="12.75">
      <c r="A550" t="s">
        <v>57</v>
      </c>
      <c r="E550" s="39" t="s">
        <v>5</v>
      </c>
    </row>
    <row r="551" spans="1:16" ht="25.5">
      <c r="A551" t="s">
        <v>49</v>
      </c>
      <c s="34" t="s">
        <v>2264</v>
      </c>
      <c s="34" t="s">
        <v>2265</v>
      </c>
      <c s="35" t="s">
        <v>5</v>
      </c>
      <c s="6" t="s">
        <v>2266</v>
      </c>
      <c s="36" t="s">
        <v>53</v>
      </c>
      <c s="37">
        <v>2</v>
      </c>
      <c s="36">
        <v>0.01272</v>
      </c>
      <c s="36">
        <f>ROUND(G551*H551,6)</f>
      </c>
      <c r="L551" s="38">
        <v>0</v>
      </c>
      <c s="32">
        <f>ROUND(ROUND(L551,2)*ROUND(G551,3),2)</f>
      </c>
      <c s="36" t="s">
        <v>919</v>
      </c>
      <c>
        <f>(M551*21)/100</f>
      </c>
      <c t="s">
        <v>27</v>
      </c>
    </row>
    <row r="552" spans="1:5" ht="25.5">
      <c r="A552" s="35" t="s">
        <v>55</v>
      </c>
      <c r="E552" s="39" t="s">
        <v>2266</v>
      </c>
    </row>
    <row r="553" spans="1:5" ht="12.75">
      <c r="A553" s="35" t="s">
        <v>56</v>
      </c>
      <c r="E553" s="40" t="s">
        <v>5</v>
      </c>
    </row>
    <row r="554" spans="1:5" ht="12.75">
      <c r="A554" t="s">
        <v>57</v>
      </c>
      <c r="E554" s="39" t="s">
        <v>5</v>
      </c>
    </row>
    <row r="555" spans="1:16" ht="25.5">
      <c r="A555" t="s">
        <v>49</v>
      </c>
      <c s="34" t="s">
        <v>2267</v>
      </c>
      <c s="34" t="s">
        <v>2268</v>
      </c>
      <c s="35" t="s">
        <v>5</v>
      </c>
      <c s="6" t="s">
        <v>2269</v>
      </c>
      <c s="36" t="s">
        <v>53</v>
      </c>
      <c s="37">
        <v>2</v>
      </c>
      <c s="36">
        <v>0.01458</v>
      </c>
      <c s="36">
        <f>ROUND(G555*H555,6)</f>
      </c>
      <c r="L555" s="38">
        <v>0</v>
      </c>
      <c s="32">
        <f>ROUND(ROUND(L555,2)*ROUND(G555,3),2)</f>
      </c>
      <c s="36" t="s">
        <v>99</v>
      </c>
      <c>
        <f>(M555*21)/100</f>
      </c>
      <c t="s">
        <v>27</v>
      </c>
    </row>
    <row r="556" spans="1:5" ht="25.5">
      <c r="A556" s="35" t="s">
        <v>55</v>
      </c>
      <c r="E556" s="39" t="s">
        <v>2269</v>
      </c>
    </row>
    <row r="557" spans="1:5" ht="12.75">
      <c r="A557" s="35" t="s">
        <v>56</v>
      </c>
      <c r="E557" s="40" t="s">
        <v>5</v>
      </c>
    </row>
    <row r="558" spans="1:5" ht="12.75">
      <c r="A558" t="s">
        <v>57</v>
      </c>
      <c r="E558" s="39" t="s">
        <v>5</v>
      </c>
    </row>
    <row r="559" spans="1:16" ht="25.5">
      <c r="A559" t="s">
        <v>49</v>
      </c>
      <c s="34" t="s">
        <v>2270</v>
      </c>
      <c s="34" t="s">
        <v>2271</v>
      </c>
      <c s="35" t="s">
        <v>5</v>
      </c>
      <c s="6" t="s">
        <v>2272</v>
      </c>
      <c s="36" t="s">
        <v>53</v>
      </c>
      <c s="37">
        <v>2</v>
      </c>
      <c s="36">
        <v>0.01489</v>
      </c>
      <c s="36">
        <f>ROUND(G559*H559,6)</f>
      </c>
      <c r="L559" s="38">
        <v>0</v>
      </c>
      <c s="32">
        <f>ROUND(ROUND(L559,2)*ROUND(G559,3),2)</f>
      </c>
      <c s="36" t="s">
        <v>919</v>
      </c>
      <c>
        <f>(M559*21)/100</f>
      </c>
      <c t="s">
        <v>27</v>
      </c>
    </row>
    <row r="560" spans="1:5" ht="25.5">
      <c r="A560" s="35" t="s">
        <v>55</v>
      </c>
      <c r="E560" s="39" t="s">
        <v>2272</v>
      </c>
    </row>
    <row r="561" spans="1:5" ht="12.75">
      <c r="A561" s="35" t="s">
        <v>56</v>
      </c>
      <c r="E561" s="40" t="s">
        <v>5</v>
      </c>
    </row>
    <row r="562" spans="1:5" ht="12.75">
      <c r="A562" t="s">
        <v>57</v>
      </c>
      <c r="E562" s="39" t="s">
        <v>5</v>
      </c>
    </row>
    <row r="563" spans="1:16" ht="25.5">
      <c r="A563" t="s">
        <v>49</v>
      </c>
      <c s="34" t="s">
        <v>2273</v>
      </c>
      <c s="34" t="s">
        <v>2274</v>
      </c>
      <c s="35" t="s">
        <v>5</v>
      </c>
      <c s="6" t="s">
        <v>2275</v>
      </c>
      <c s="36" t="s">
        <v>53</v>
      </c>
      <c s="37">
        <v>12</v>
      </c>
      <c s="36">
        <v>0.01521</v>
      </c>
      <c s="36">
        <f>ROUND(G563*H563,6)</f>
      </c>
      <c r="L563" s="38">
        <v>0</v>
      </c>
      <c s="32">
        <f>ROUND(ROUND(L563,2)*ROUND(G563,3),2)</f>
      </c>
      <c s="36" t="s">
        <v>919</v>
      </c>
      <c>
        <f>(M563*21)/100</f>
      </c>
      <c t="s">
        <v>27</v>
      </c>
    </row>
    <row r="564" spans="1:5" ht="25.5">
      <c r="A564" s="35" t="s">
        <v>55</v>
      </c>
      <c r="E564" s="39" t="s">
        <v>2275</v>
      </c>
    </row>
    <row r="565" spans="1:5" ht="12.75">
      <c r="A565" s="35" t="s">
        <v>56</v>
      </c>
      <c r="E565" s="40" t="s">
        <v>5</v>
      </c>
    </row>
    <row r="566" spans="1:5" ht="12.75">
      <c r="A566" t="s">
        <v>57</v>
      </c>
      <c r="E566" s="39" t="s">
        <v>5</v>
      </c>
    </row>
    <row r="567" spans="1:16" ht="25.5">
      <c r="A567" t="s">
        <v>49</v>
      </c>
      <c s="34" t="s">
        <v>2276</v>
      </c>
      <c s="34" t="s">
        <v>2277</v>
      </c>
      <c s="35" t="s">
        <v>5</v>
      </c>
      <c s="6" t="s">
        <v>2278</v>
      </c>
      <c s="36" t="s">
        <v>53</v>
      </c>
      <c s="37">
        <v>28</v>
      </c>
      <c s="36">
        <v>0.01553</v>
      </c>
      <c s="36">
        <f>ROUND(G567*H567,6)</f>
      </c>
      <c r="L567" s="38">
        <v>0</v>
      </c>
      <c s="32">
        <f>ROUND(ROUND(L567,2)*ROUND(G567,3),2)</f>
      </c>
      <c s="36" t="s">
        <v>919</v>
      </c>
      <c>
        <f>(M567*21)/100</f>
      </c>
      <c t="s">
        <v>27</v>
      </c>
    </row>
    <row r="568" spans="1:5" ht="25.5">
      <c r="A568" s="35" t="s">
        <v>55</v>
      </c>
      <c r="E568" s="39" t="s">
        <v>2278</v>
      </c>
    </row>
    <row r="569" spans="1:5" ht="12.75">
      <c r="A569" s="35" t="s">
        <v>56</v>
      </c>
      <c r="E569" s="40" t="s">
        <v>5</v>
      </c>
    </row>
    <row r="570" spans="1:5" ht="12.75">
      <c r="A570" t="s">
        <v>57</v>
      </c>
      <c r="E570" s="39" t="s">
        <v>5</v>
      </c>
    </row>
    <row r="571" spans="1:16" ht="12.75">
      <c r="A571" t="s">
        <v>49</v>
      </c>
      <c s="34" t="s">
        <v>2279</v>
      </c>
      <c s="34" t="s">
        <v>2280</v>
      </c>
      <c s="35" t="s">
        <v>5</v>
      </c>
      <c s="6" t="s">
        <v>2281</v>
      </c>
      <c s="36" t="s">
        <v>53</v>
      </c>
      <c s="37">
        <v>8</v>
      </c>
      <c s="36">
        <v>0.01553</v>
      </c>
      <c s="36">
        <f>ROUND(G571*H571,6)</f>
      </c>
      <c r="L571" s="38">
        <v>0</v>
      </c>
      <c s="32">
        <f>ROUND(ROUND(L571,2)*ROUND(G571,3),2)</f>
      </c>
      <c s="36" t="s">
        <v>99</v>
      </c>
      <c>
        <f>(M571*21)/100</f>
      </c>
      <c t="s">
        <v>27</v>
      </c>
    </row>
    <row r="572" spans="1:5" ht="12.75">
      <c r="A572" s="35" t="s">
        <v>55</v>
      </c>
      <c r="E572" s="39" t="s">
        <v>2281</v>
      </c>
    </row>
    <row r="573" spans="1:5" ht="12.75">
      <c r="A573" s="35" t="s">
        <v>56</v>
      </c>
      <c r="E573" s="40" t="s">
        <v>5</v>
      </c>
    </row>
    <row r="574" spans="1:5" ht="12.75">
      <c r="A574" t="s">
        <v>57</v>
      </c>
      <c r="E574" s="39" t="s">
        <v>5</v>
      </c>
    </row>
    <row r="575" spans="1:16" ht="25.5">
      <c r="A575" t="s">
        <v>49</v>
      </c>
      <c s="34" t="s">
        <v>2282</v>
      </c>
      <c s="34" t="s">
        <v>2283</v>
      </c>
      <c s="35" t="s">
        <v>5</v>
      </c>
      <c s="6" t="s">
        <v>2284</v>
      </c>
      <c s="36" t="s">
        <v>53</v>
      </c>
      <c s="37">
        <v>12</v>
      </c>
      <c s="36">
        <v>0.01624</v>
      </c>
      <c s="36">
        <f>ROUND(G575*H575,6)</f>
      </c>
      <c r="L575" s="38">
        <v>0</v>
      </c>
      <c s="32">
        <f>ROUND(ROUND(L575,2)*ROUND(G575,3),2)</f>
      </c>
      <c s="36" t="s">
        <v>919</v>
      </c>
      <c>
        <f>(M575*21)/100</f>
      </c>
      <c t="s">
        <v>27</v>
      </c>
    </row>
    <row r="576" spans="1:5" ht="25.5">
      <c r="A576" s="35" t="s">
        <v>55</v>
      </c>
      <c r="E576" s="39" t="s">
        <v>2284</v>
      </c>
    </row>
    <row r="577" spans="1:5" ht="12.75">
      <c r="A577" s="35" t="s">
        <v>56</v>
      </c>
      <c r="E577" s="40" t="s">
        <v>5</v>
      </c>
    </row>
    <row r="578" spans="1:5" ht="12.75">
      <c r="A578" t="s">
        <v>57</v>
      </c>
      <c r="E578" s="39" t="s">
        <v>5</v>
      </c>
    </row>
    <row r="579" spans="1:16" ht="25.5">
      <c r="A579" t="s">
        <v>49</v>
      </c>
      <c s="34" t="s">
        <v>2285</v>
      </c>
      <c s="34" t="s">
        <v>2286</v>
      </c>
      <c s="35" t="s">
        <v>5</v>
      </c>
      <c s="6" t="s">
        <v>2287</v>
      </c>
      <c s="36" t="s">
        <v>53</v>
      </c>
      <c s="37">
        <v>2</v>
      </c>
      <c s="36">
        <v>0.01793</v>
      </c>
      <c s="36">
        <f>ROUND(G579*H579,6)</f>
      </c>
      <c r="L579" s="38">
        <v>0</v>
      </c>
      <c s="32">
        <f>ROUND(ROUND(L579,2)*ROUND(G579,3),2)</f>
      </c>
      <c s="36" t="s">
        <v>919</v>
      </c>
      <c>
        <f>(M579*21)/100</f>
      </c>
      <c t="s">
        <v>27</v>
      </c>
    </row>
    <row r="580" spans="1:5" ht="25.5">
      <c r="A580" s="35" t="s">
        <v>55</v>
      </c>
      <c r="E580" s="39" t="s">
        <v>2287</v>
      </c>
    </row>
    <row r="581" spans="1:5" ht="12.75">
      <c r="A581" s="35" t="s">
        <v>56</v>
      </c>
      <c r="E581" s="40" t="s">
        <v>5</v>
      </c>
    </row>
    <row r="582" spans="1:5" ht="12.75">
      <c r="A582" t="s">
        <v>57</v>
      </c>
      <c r="E582" s="39" t="s">
        <v>5</v>
      </c>
    </row>
    <row r="583" spans="1:16" ht="25.5">
      <c r="A583" t="s">
        <v>49</v>
      </c>
      <c s="34" t="s">
        <v>2288</v>
      </c>
      <c s="34" t="s">
        <v>2289</v>
      </c>
      <c s="35" t="s">
        <v>5</v>
      </c>
      <c s="6" t="s">
        <v>2290</v>
      </c>
      <c s="36" t="s">
        <v>53</v>
      </c>
      <c s="37">
        <v>6</v>
      </c>
      <c s="36">
        <v>0.01834</v>
      </c>
      <c s="36">
        <f>ROUND(G583*H583,6)</f>
      </c>
      <c r="L583" s="38">
        <v>0</v>
      </c>
      <c s="32">
        <f>ROUND(ROUND(L583,2)*ROUND(G583,3),2)</f>
      </c>
      <c s="36" t="s">
        <v>919</v>
      </c>
      <c>
        <f>(M583*21)/100</f>
      </c>
      <c t="s">
        <v>27</v>
      </c>
    </row>
    <row r="584" spans="1:5" ht="25.5">
      <c r="A584" s="35" t="s">
        <v>55</v>
      </c>
      <c r="E584" s="39" t="s">
        <v>2290</v>
      </c>
    </row>
    <row r="585" spans="1:5" ht="12.75">
      <c r="A585" s="35" t="s">
        <v>56</v>
      </c>
      <c r="E585" s="40" t="s">
        <v>5</v>
      </c>
    </row>
    <row r="586" spans="1:5" ht="12.75">
      <c r="A586" t="s">
        <v>57</v>
      </c>
      <c r="E586" s="39" t="s">
        <v>5</v>
      </c>
    </row>
    <row r="587" spans="1:16" ht="25.5">
      <c r="A587" t="s">
        <v>49</v>
      </c>
      <c s="34" t="s">
        <v>2291</v>
      </c>
      <c s="34" t="s">
        <v>2292</v>
      </c>
      <c s="35" t="s">
        <v>5</v>
      </c>
      <c s="6" t="s">
        <v>2293</v>
      </c>
      <c s="36" t="s">
        <v>53</v>
      </c>
      <c s="37">
        <v>1</v>
      </c>
      <c s="36">
        <v>0.01923</v>
      </c>
      <c s="36">
        <f>ROUND(G587*H587,6)</f>
      </c>
      <c r="L587" s="38">
        <v>0</v>
      </c>
      <c s="32">
        <f>ROUND(ROUND(L587,2)*ROUND(G587,3),2)</f>
      </c>
      <c s="36" t="s">
        <v>919</v>
      </c>
      <c>
        <f>(M587*21)/100</f>
      </c>
      <c t="s">
        <v>27</v>
      </c>
    </row>
    <row r="588" spans="1:5" ht="25.5">
      <c r="A588" s="35" t="s">
        <v>55</v>
      </c>
      <c r="E588" s="39" t="s">
        <v>2293</v>
      </c>
    </row>
    <row r="589" spans="1:5" ht="12.75">
      <c r="A589" s="35" t="s">
        <v>56</v>
      </c>
      <c r="E589" s="40" t="s">
        <v>5</v>
      </c>
    </row>
    <row r="590" spans="1:5" ht="12.75">
      <c r="A590" t="s">
        <v>57</v>
      </c>
      <c r="E590" s="39" t="s">
        <v>5</v>
      </c>
    </row>
    <row r="591" spans="1:16" ht="25.5">
      <c r="A591" t="s">
        <v>49</v>
      </c>
      <c s="34" t="s">
        <v>2294</v>
      </c>
      <c s="34" t="s">
        <v>2295</v>
      </c>
      <c s="35" t="s">
        <v>5</v>
      </c>
      <c s="6" t="s">
        <v>2296</v>
      </c>
      <c s="36" t="s">
        <v>53</v>
      </c>
      <c s="37">
        <v>2</v>
      </c>
      <c s="36">
        <v>0.02396</v>
      </c>
      <c s="36">
        <f>ROUND(G591*H591,6)</f>
      </c>
      <c r="L591" s="38">
        <v>0</v>
      </c>
      <c s="32">
        <f>ROUND(ROUND(L591,2)*ROUND(G591,3),2)</f>
      </c>
      <c s="36" t="s">
        <v>919</v>
      </c>
      <c>
        <f>(M591*21)/100</f>
      </c>
      <c t="s">
        <v>27</v>
      </c>
    </row>
    <row r="592" spans="1:5" ht="25.5">
      <c r="A592" s="35" t="s">
        <v>55</v>
      </c>
      <c r="E592" s="39" t="s">
        <v>2296</v>
      </c>
    </row>
    <row r="593" spans="1:5" ht="12.75">
      <c r="A593" s="35" t="s">
        <v>56</v>
      </c>
      <c r="E593" s="40" t="s">
        <v>5</v>
      </c>
    </row>
    <row r="594" spans="1:5" ht="12.75">
      <c r="A594" t="s">
        <v>57</v>
      </c>
      <c r="E594" s="39" t="s">
        <v>5</v>
      </c>
    </row>
    <row r="595" spans="1:16" ht="25.5">
      <c r="A595" t="s">
        <v>49</v>
      </c>
      <c s="34" t="s">
        <v>2297</v>
      </c>
      <c s="34" t="s">
        <v>2298</v>
      </c>
      <c s="35" t="s">
        <v>5</v>
      </c>
      <c s="6" t="s">
        <v>2299</v>
      </c>
      <c s="36" t="s">
        <v>53</v>
      </c>
      <c s="37">
        <v>1</v>
      </c>
      <c s="36">
        <v>0.02521</v>
      </c>
      <c s="36">
        <f>ROUND(G595*H595,6)</f>
      </c>
      <c r="L595" s="38">
        <v>0</v>
      </c>
      <c s="32">
        <f>ROUND(ROUND(L595,2)*ROUND(G595,3),2)</f>
      </c>
      <c s="36" t="s">
        <v>919</v>
      </c>
      <c>
        <f>(M595*21)/100</f>
      </c>
      <c t="s">
        <v>27</v>
      </c>
    </row>
    <row r="596" spans="1:5" ht="25.5">
      <c r="A596" s="35" t="s">
        <v>55</v>
      </c>
      <c r="E596" s="39" t="s">
        <v>2299</v>
      </c>
    </row>
    <row r="597" spans="1:5" ht="12.75">
      <c r="A597" s="35" t="s">
        <v>56</v>
      </c>
      <c r="E597" s="40" t="s">
        <v>5</v>
      </c>
    </row>
    <row r="598" spans="1:5" ht="12.75">
      <c r="A598" t="s">
        <v>57</v>
      </c>
      <c r="E598" s="39" t="s">
        <v>5</v>
      </c>
    </row>
    <row r="599" spans="1:16" ht="25.5">
      <c r="A599" t="s">
        <v>49</v>
      </c>
      <c s="34" t="s">
        <v>2300</v>
      </c>
      <c s="34" t="s">
        <v>2301</v>
      </c>
      <c s="35" t="s">
        <v>5</v>
      </c>
      <c s="6" t="s">
        <v>2302</v>
      </c>
      <c s="36" t="s">
        <v>53</v>
      </c>
      <c s="37">
        <v>14</v>
      </c>
      <c s="36">
        <v>0.000963</v>
      </c>
      <c s="36">
        <f>ROUND(G599*H599,6)</f>
      </c>
      <c r="L599" s="38">
        <v>0</v>
      </c>
      <c s="32">
        <f>ROUND(ROUND(L599,2)*ROUND(G599,3),2)</f>
      </c>
      <c s="36" t="s">
        <v>919</v>
      </c>
      <c>
        <f>(M599*21)/100</f>
      </c>
      <c t="s">
        <v>27</v>
      </c>
    </row>
    <row r="600" spans="1:5" ht="25.5">
      <c r="A600" s="35" t="s">
        <v>55</v>
      </c>
      <c r="E600" s="39" t="s">
        <v>2302</v>
      </c>
    </row>
    <row r="601" spans="1:5" ht="12.75">
      <c r="A601" s="35" t="s">
        <v>56</v>
      </c>
      <c r="E601" s="40" t="s">
        <v>5</v>
      </c>
    </row>
    <row r="602" spans="1:5" ht="12.75">
      <c r="A602" t="s">
        <v>57</v>
      </c>
      <c r="E602" s="39" t="s">
        <v>5</v>
      </c>
    </row>
    <row r="603" spans="1:16" ht="25.5">
      <c r="A603" t="s">
        <v>49</v>
      </c>
      <c s="34" t="s">
        <v>2303</v>
      </c>
      <c s="34" t="s">
        <v>2304</v>
      </c>
      <c s="35" t="s">
        <v>5</v>
      </c>
      <c s="6" t="s">
        <v>2305</v>
      </c>
      <c s="36" t="s">
        <v>53</v>
      </c>
      <c s="37">
        <v>5</v>
      </c>
      <c s="36">
        <v>0.018</v>
      </c>
      <c s="36">
        <f>ROUND(G603*H603,6)</f>
      </c>
      <c r="L603" s="38">
        <v>0</v>
      </c>
      <c s="32">
        <f>ROUND(ROUND(L603,2)*ROUND(G603,3),2)</f>
      </c>
      <c s="36" t="s">
        <v>99</v>
      </c>
      <c>
        <f>(M603*21)/100</f>
      </c>
      <c t="s">
        <v>27</v>
      </c>
    </row>
    <row r="604" spans="1:5" ht="25.5">
      <c r="A604" s="35" t="s">
        <v>55</v>
      </c>
      <c r="E604" s="39" t="s">
        <v>2305</v>
      </c>
    </row>
    <row r="605" spans="1:5" ht="12.75">
      <c r="A605" s="35" t="s">
        <v>56</v>
      </c>
      <c r="E605" s="40" t="s">
        <v>5</v>
      </c>
    </row>
    <row r="606" spans="1:5" ht="12.75">
      <c r="A606" t="s">
        <v>57</v>
      </c>
      <c r="E606" s="39" t="s">
        <v>2306</v>
      </c>
    </row>
    <row r="607" spans="1:16" ht="25.5">
      <c r="A607" t="s">
        <v>49</v>
      </c>
      <c s="34" t="s">
        <v>2307</v>
      </c>
      <c s="34" t="s">
        <v>2308</v>
      </c>
      <c s="35" t="s">
        <v>5</v>
      </c>
      <c s="6" t="s">
        <v>2309</v>
      </c>
      <c s="36" t="s">
        <v>53</v>
      </c>
      <c s="37">
        <v>1</v>
      </c>
      <c s="36">
        <v>0.018</v>
      </c>
      <c s="36">
        <f>ROUND(G607*H607,6)</f>
      </c>
      <c r="L607" s="38">
        <v>0</v>
      </c>
      <c s="32">
        <f>ROUND(ROUND(L607,2)*ROUND(G607,3),2)</f>
      </c>
      <c s="36" t="s">
        <v>99</v>
      </c>
      <c>
        <f>(M607*21)/100</f>
      </c>
      <c t="s">
        <v>27</v>
      </c>
    </row>
    <row r="608" spans="1:5" ht="25.5">
      <c r="A608" s="35" t="s">
        <v>55</v>
      </c>
      <c r="E608" s="39" t="s">
        <v>2309</v>
      </c>
    </row>
    <row r="609" spans="1:5" ht="12.75">
      <c r="A609" s="35" t="s">
        <v>56</v>
      </c>
      <c r="E609" s="40" t="s">
        <v>5</v>
      </c>
    </row>
    <row r="610" spans="1:5" ht="12.75">
      <c r="A610" t="s">
        <v>57</v>
      </c>
      <c r="E610" s="39" t="s">
        <v>2306</v>
      </c>
    </row>
    <row r="611" spans="1:16" ht="25.5">
      <c r="A611" t="s">
        <v>49</v>
      </c>
      <c s="34" t="s">
        <v>2310</v>
      </c>
      <c s="34" t="s">
        <v>2311</v>
      </c>
      <c s="35" t="s">
        <v>5</v>
      </c>
      <c s="6" t="s">
        <v>2312</v>
      </c>
      <c s="36" t="s">
        <v>53</v>
      </c>
      <c s="37">
        <v>4</v>
      </c>
      <c s="36">
        <v>0.01524</v>
      </c>
      <c s="36">
        <f>ROUND(G611*H611,6)</f>
      </c>
      <c r="L611" s="38">
        <v>0</v>
      </c>
      <c s="32">
        <f>ROUND(ROUND(L611,2)*ROUND(G611,3),2)</f>
      </c>
      <c s="36" t="s">
        <v>919</v>
      </c>
      <c>
        <f>(M611*21)/100</f>
      </c>
      <c t="s">
        <v>27</v>
      </c>
    </row>
    <row r="612" spans="1:5" ht="25.5">
      <c r="A612" s="35" t="s">
        <v>55</v>
      </c>
      <c r="E612" s="39" t="s">
        <v>2312</v>
      </c>
    </row>
    <row r="613" spans="1:5" ht="12.75">
      <c r="A613" s="35" t="s">
        <v>56</v>
      </c>
      <c r="E613" s="40" t="s">
        <v>5</v>
      </c>
    </row>
    <row r="614" spans="1:5" ht="12.75">
      <c r="A614" t="s">
        <v>57</v>
      </c>
      <c r="E614" s="39" t="s">
        <v>5</v>
      </c>
    </row>
    <row r="615" spans="1:16" ht="25.5">
      <c r="A615" t="s">
        <v>49</v>
      </c>
      <c s="34" t="s">
        <v>2313</v>
      </c>
      <c s="34" t="s">
        <v>2314</v>
      </c>
      <c s="35" t="s">
        <v>5</v>
      </c>
      <c s="6" t="s">
        <v>2315</v>
      </c>
      <c s="36" t="s">
        <v>53</v>
      </c>
      <c s="37">
        <v>1</v>
      </c>
      <c s="36">
        <v>0.0195</v>
      </c>
      <c s="36">
        <f>ROUND(G615*H615,6)</f>
      </c>
      <c r="L615" s="38">
        <v>0</v>
      </c>
      <c s="32">
        <f>ROUND(ROUND(L615,2)*ROUND(G615,3),2)</f>
      </c>
      <c s="36" t="s">
        <v>919</v>
      </c>
      <c>
        <f>(M615*21)/100</f>
      </c>
      <c t="s">
        <v>27</v>
      </c>
    </row>
    <row r="616" spans="1:5" ht="25.5">
      <c r="A616" s="35" t="s">
        <v>55</v>
      </c>
      <c r="E616" s="39" t="s">
        <v>2315</v>
      </c>
    </row>
    <row r="617" spans="1:5" ht="12.75">
      <c r="A617" s="35" t="s">
        <v>56</v>
      </c>
      <c r="E617" s="40" t="s">
        <v>5</v>
      </c>
    </row>
    <row r="618" spans="1:5" ht="12.75">
      <c r="A618" t="s">
        <v>57</v>
      </c>
      <c r="E618" s="39" t="s">
        <v>5</v>
      </c>
    </row>
    <row r="619" spans="1:16" ht="25.5">
      <c r="A619" t="s">
        <v>49</v>
      </c>
      <c s="34" t="s">
        <v>2316</v>
      </c>
      <c s="34" t="s">
        <v>2317</v>
      </c>
      <c s="35" t="s">
        <v>5</v>
      </c>
      <c s="6" t="s">
        <v>2318</v>
      </c>
      <c s="36" t="s">
        <v>53</v>
      </c>
      <c s="37">
        <v>2</v>
      </c>
      <c s="36">
        <v>0.0231</v>
      </c>
      <c s="36">
        <f>ROUND(G619*H619,6)</f>
      </c>
      <c r="L619" s="38">
        <v>0</v>
      </c>
      <c s="32">
        <f>ROUND(ROUND(L619,2)*ROUND(G619,3),2)</f>
      </c>
      <c s="36" t="s">
        <v>99</v>
      </c>
      <c>
        <f>(M619*21)/100</f>
      </c>
      <c t="s">
        <v>27</v>
      </c>
    </row>
    <row r="620" spans="1:5" ht="25.5">
      <c r="A620" s="35" t="s">
        <v>55</v>
      </c>
      <c r="E620" s="39" t="s">
        <v>2318</v>
      </c>
    </row>
    <row r="621" spans="1:5" ht="12.75">
      <c r="A621" s="35" t="s">
        <v>56</v>
      </c>
      <c r="E621" s="40" t="s">
        <v>5</v>
      </c>
    </row>
    <row r="622" spans="1:5" ht="12.75">
      <c r="A622" t="s">
        <v>57</v>
      </c>
      <c r="E622" s="39" t="s">
        <v>5</v>
      </c>
    </row>
    <row r="623" spans="1:16" ht="25.5">
      <c r="A623" t="s">
        <v>49</v>
      </c>
      <c s="34" t="s">
        <v>2319</v>
      </c>
      <c s="34" t="s">
        <v>2320</v>
      </c>
      <c s="35" t="s">
        <v>5</v>
      </c>
      <c s="6" t="s">
        <v>2321</v>
      </c>
      <c s="36" t="s">
        <v>53</v>
      </c>
      <c s="37">
        <v>1</v>
      </c>
      <c s="36">
        <v>0.02212</v>
      </c>
      <c s="36">
        <f>ROUND(G623*H623,6)</f>
      </c>
      <c r="L623" s="38">
        <v>0</v>
      </c>
      <c s="32">
        <f>ROUND(ROUND(L623,2)*ROUND(G623,3),2)</f>
      </c>
      <c s="36" t="s">
        <v>919</v>
      </c>
      <c>
        <f>(M623*21)/100</f>
      </c>
      <c t="s">
        <v>27</v>
      </c>
    </row>
    <row r="624" spans="1:5" ht="25.5">
      <c r="A624" s="35" t="s">
        <v>55</v>
      </c>
      <c r="E624" s="39" t="s">
        <v>2321</v>
      </c>
    </row>
    <row r="625" spans="1:5" ht="12.75">
      <c r="A625" s="35" t="s">
        <v>56</v>
      </c>
      <c r="E625" s="40" t="s">
        <v>5</v>
      </c>
    </row>
    <row r="626" spans="1:5" ht="12.75">
      <c r="A626" t="s">
        <v>57</v>
      </c>
      <c r="E626" s="39" t="s">
        <v>5</v>
      </c>
    </row>
    <row r="627" spans="1:16" ht="12.75">
      <c r="A627" t="s">
        <v>49</v>
      </c>
      <c s="34" t="s">
        <v>2322</v>
      </c>
      <c s="34" t="s">
        <v>2323</v>
      </c>
      <c s="35" t="s">
        <v>5</v>
      </c>
      <c s="6" t="s">
        <v>2324</v>
      </c>
      <c s="36" t="s">
        <v>53</v>
      </c>
      <c s="37">
        <v>51</v>
      </c>
      <c s="36">
        <v>0</v>
      </c>
      <c s="36">
        <f>ROUND(G627*H627,6)</f>
      </c>
      <c r="L627" s="38">
        <v>0</v>
      </c>
      <c s="32">
        <f>ROUND(ROUND(L627,2)*ROUND(G627,3),2)</f>
      </c>
      <c s="36" t="s">
        <v>99</v>
      </c>
      <c>
        <f>(M627*21)/100</f>
      </c>
      <c t="s">
        <v>27</v>
      </c>
    </row>
    <row r="628" spans="1:5" ht="12.75">
      <c r="A628" s="35" t="s">
        <v>55</v>
      </c>
      <c r="E628" s="39" t="s">
        <v>2324</v>
      </c>
    </row>
    <row r="629" spans="1:5" ht="12.75">
      <c r="A629" s="35" t="s">
        <v>56</v>
      </c>
      <c r="E629" s="40" t="s">
        <v>5</v>
      </c>
    </row>
    <row r="630" spans="1:5" ht="12.75">
      <c r="A630" t="s">
        <v>57</v>
      </c>
      <c r="E630" s="39" t="s">
        <v>5</v>
      </c>
    </row>
    <row r="631" spans="1:16" ht="12.75">
      <c r="A631" t="s">
        <v>49</v>
      </c>
      <c s="34" t="s">
        <v>2325</v>
      </c>
      <c s="34" t="s">
        <v>2326</v>
      </c>
      <c s="35" t="s">
        <v>5</v>
      </c>
      <c s="6" t="s">
        <v>2327</v>
      </c>
      <c s="36" t="s">
        <v>53</v>
      </c>
      <c s="37">
        <v>110</v>
      </c>
      <c s="36">
        <v>0</v>
      </c>
      <c s="36">
        <f>ROUND(G631*H631,6)</f>
      </c>
      <c r="L631" s="38">
        <v>0</v>
      </c>
      <c s="32">
        <f>ROUND(ROUND(L631,2)*ROUND(G631,3),2)</f>
      </c>
      <c s="36" t="s">
        <v>99</v>
      </c>
      <c>
        <f>(M631*21)/100</f>
      </c>
      <c t="s">
        <v>27</v>
      </c>
    </row>
    <row r="632" spans="1:5" ht="12.75">
      <c r="A632" s="35" t="s">
        <v>55</v>
      </c>
      <c r="E632" s="39" t="s">
        <v>2327</v>
      </c>
    </row>
    <row r="633" spans="1:5" ht="12.75">
      <c r="A633" s="35" t="s">
        <v>56</v>
      </c>
      <c r="E633" s="40" t="s">
        <v>5</v>
      </c>
    </row>
    <row r="634" spans="1:5" ht="12.75">
      <c r="A634" t="s">
        <v>57</v>
      </c>
      <c r="E634" s="39" t="s">
        <v>5</v>
      </c>
    </row>
    <row r="635" spans="1:16" ht="25.5">
      <c r="A635" t="s">
        <v>49</v>
      </c>
      <c s="34" t="s">
        <v>2328</v>
      </c>
      <c s="34" t="s">
        <v>2329</v>
      </c>
      <c s="35" t="s">
        <v>5</v>
      </c>
      <c s="6" t="s">
        <v>2330</v>
      </c>
      <c s="36" t="s">
        <v>53</v>
      </c>
      <c s="37">
        <v>1</v>
      </c>
      <c s="36">
        <v>0.053616</v>
      </c>
      <c s="36">
        <f>ROUND(G635*H635,6)</f>
      </c>
      <c r="L635" s="38">
        <v>0</v>
      </c>
      <c s="32">
        <f>ROUND(ROUND(L635,2)*ROUND(G635,3),2)</f>
      </c>
      <c s="36" t="s">
        <v>919</v>
      </c>
      <c>
        <f>(M635*21)/100</f>
      </c>
      <c t="s">
        <v>27</v>
      </c>
    </row>
    <row r="636" spans="1:5" ht="25.5">
      <c r="A636" s="35" t="s">
        <v>55</v>
      </c>
      <c r="E636" s="39" t="s">
        <v>2330</v>
      </c>
    </row>
    <row r="637" spans="1:5" ht="12.75">
      <c r="A637" s="35" t="s">
        <v>56</v>
      </c>
      <c r="E637" s="40" t="s">
        <v>5</v>
      </c>
    </row>
    <row r="638" spans="1:5" ht="12.75">
      <c r="A638" t="s">
        <v>57</v>
      </c>
      <c r="E638" s="39" t="s">
        <v>5</v>
      </c>
    </row>
    <row r="639" spans="1:16" ht="12.75">
      <c r="A639" t="s">
        <v>49</v>
      </c>
      <c s="34" t="s">
        <v>2331</v>
      </c>
      <c s="34" t="s">
        <v>2332</v>
      </c>
      <c s="35" t="s">
        <v>5</v>
      </c>
      <c s="6" t="s">
        <v>2333</v>
      </c>
      <c s="36" t="s">
        <v>53</v>
      </c>
      <c s="37">
        <v>1</v>
      </c>
      <c s="36">
        <v>0.0425</v>
      </c>
      <c s="36">
        <f>ROUND(G639*H639,6)</f>
      </c>
      <c r="L639" s="38">
        <v>0</v>
      </c>
      <c s="32">
        <f>ROUND(ROUND(L639,2)*ROUND(G639,3),2)</f>
      </c>
      <c s="36" t="s">
        <v>919</v>
      </c>
      <c>
        <f>(M639*21)/100</f>
      </c>
      <c t="s">
        <v>27</v>
      </c>
    </row>
    <row r="640" spans="1:5" ht="12.75">
      <c r="A640" s="35" t="s">
        <v>55</v>
      </c>
      <c r="E640" s="39" t="s">
        <v>2333</v>
      </c>
    </row>
    <row r="641" spans="1:5" ht="12.75">
      <c r="A641" s="35" t="s">
        <v>56</v>
      </c>
      <c r="E641" s="40" t="s">
        <v>5</v>
      </c>
    </row>
    <row r="642" spans="1:5" ht="12.75">
      <c r="A642" t="s">
        <v>57</v>
      </c>
      <c r="E642" s="39" t="s">
        <v>5</v>
      </c>
    </row>
    <row r="643" spans="1:13" ht="12.75">
      <c r="A643" t="s">
        <v>46</v>
      </c>
      <c r="C643" s="31" t="s">
        <v>1470</v>
      </c>
      <c r="E643" s="33" t="s">
        <v>1471</v>
      </c>
      <c r="J643" s="32">
        <f>0</f>
      </c>
      <c s="32">
        <f>0</f>
      </c>
      <c s="32">
        <f>0+L644+L648+L652+L656+L660+L664+L668+L672</f>
      </c>
      <c s="32">
        <f>0+M644+M648+M652+M656+M660+M664+M668+M672</f>
      </c>
    </row>
    <row r="644" spans="1:16" ht="25.5">
      <c r="A644" t="s">
        <v>49</v>
      </c>
      <c s="34" t="s">
        <v>2334</v>
      </c>
      <c s="34" t="s">
        <v>2335</v>
      </c>
      <c s="35" t="s">
        <v>5</v>
      </c>
      <c s="6" t="s">
        <v>2336</v>
      </c>
      <c s="36" t="s">
        <v>423</v>
      </c>
      <c s="37">
        <v>1954.8</v>
      </c>
      <c s="36">
        <v>0</v>
      </c>
      <c s="36">
        <f>ROUND(G644*H644,6)</f>
      </c>
      <c r="L644" s="38">
        <v>0</v>
      </c>
      <c s="32">
        <f>ROUND(ROUND(L644,2)*ROUND(G644,3),2)</f>
      </c>
      <c s="36" t="s">
        <v>919</v>
      </c>
      <c>
        <f>(M644*21)/100</f>
      </c>
      <c t="s">
        <v>27</v>
      </c>
    </row>
    <row r="645" spans="1:5" ht="25.5">
      <c r="A645" s="35" t="s">
        <v>55</v>
      </c>
      <c r="E645" s="39" t="s">
        <v>2336</v>
      </c>
    </row>
    <row r="646" spans="1:5" ht="12.75">
      <c r="A646" s="35" t="s">
        <v>56</v>
      </c>
      <c r="E646" s="40" t="s">
        <v>5</v>
      </c>
    </row>
    <row r="647" spans="1:5" ht="12.75">
      <c r="A647" t="s">
        <v>57</v>
      </c>
      <c r="E647" s="39" t="s">
        <v>5</v>
      </c>
    </row>
    <row r="648" spans="1:16" ht="25.5">
      <c r="A648" t="s">
        <v>49</v>
      </c>
      <c s="34" t="s">
        <v>2337</v>
      </c>
      <c s="34" t="s">
        <v>2338</v>
      </c>
      <c s="35" t="s">
        <v>5</v>
      </c>
      <c s="6" t="s">
        <v>2339</v>
      </c>
      <c s="36" t="s">
        <v>423</v>
      </c>
      <c s="37">
        <v>114.45</v>
      </c>
      <c s="36">
        <v>0</v>
      </c>
      <c s="36">
        <f>ROUND(G648*H648,6)</f>
      </c>
      <c r="L648" s="38">
        <v>0</v>
      </c>
      <c s="32">
        <f>ROUND(ROUND(L648,2)*ROUND(G648,3),2)</f>
      </c>
      <c s="36" t="s">
        <v>919</v>
      </c>
      <c>
        <f>(M648*21)/100</f>
      </c>
      <c t="s">
        <v>27</v>
      </c>
    </row>
    <row r="649" spans="1:5" ht="25.5">
      <c r="A649" s="35" t="s">
        <v>55</v>
      </c>
      <c r="E649" s="39" t="s">
        <v>2339</v>
      </c>
    </row>
    <row r="650" spans="1:5" ht="12.75">
      <c r="A650" s="35" t="s">
        <v>56</v>
      </c>
      <c r="E650" s="40" t="s">
        <v>5</v>
      </c>
    </row>
    <row r="651" spans="1:5" ht="12.75">
      <c r="A651" t="s">
        <v>57</v>
      </c>
      <c r="E651" s="39" t="s">
        <v>5</v>
      </c>
    </row>
    <row r="652" spans="1:16" ht="12.75">
      <c r="A652" t="s">
        <v>49</v>
      </c>
      <c s="34" t="s">
        <v>2340</v>
      </c>
      <c s="34" t="s">
        <v>2341</v>
      </c>
      <c s="35" t="s">
        <v>5</v>
      </c>
      <c s="6" t="s">
        <v>2342</v>
      </c>
      <c s="36" t="s">
        <v>932</v>
      </c>
      <c s="37">
        <v>0.828</v>
      </c>
      <c s="36">
        <v>1</v>
      </c>
      <c s="36">
        <f>ROUND(G652*H652,6)</f>
      </c>
      <c r="L652" s="38">
        <v>0</v>
      </c>
      <c s="32">
        <f>ROUND(ROUND(L652,2)*ROUND(G652,3),2)</f>
      </c>
      <c s="36" t="s">
        <v>919</v>
      </c>
      <c>
        <f>(M652*21)/100</f>
      </c>
      <c t="s">
        <v>27</v>
      </c>
    </row>
    <row r="653" spans="1:5" ht="12.75">
      <c r="A653" s="35" t="s">
        <v>55</v>
      </c>
      <c r="E653" s="39" t="s">
        <v>2342</v>
      </c>
    </row>
    <row r="654" spans="1:5" ht="12.75">
      <c r="A654" s="35" t="s">
        <v>56</v>
      </c>
      <c r="E654" s="40" t="s">
        <v>5</v>
      </c>
    </row>
    <row r="655" spans="1:5" ht="12.75">
      <c r="A655" t="s">
        <v>57</v>
      </c>
      <c r="E655" s="39" t="s">
        <v>2343</v>
      </c>
    </row>
    <row r="656" spans="1:16" ht="12.75">
      <c r="A656" t="s">
        <v>49</v>
      </c>
      <c s="34" t="s">
        <v>2344</v>
      </c>
      <c s="34" t="s">
        <v>2345</v>
      </c>
      <c s="35" t="s">
        <v>5</v>
      </c>
      <c s="6" t="s">
        <v>2346</v>
      </c>
      <c s="36" t="s">
        <v>423</v>
      </c>
      <c s="37">
        <v>3909.6</v>
      </c>
      <c s="36">
        <v>0.000398</v>
      </c>
      <c s="36">
        <f>ROUND(G656*H656,6)</f>
      </c>
      <c r="L656" s="38">
        <v>0</v>
      </c>
      <c s="32">
        <f>ROUND(ROUND(L656,2)*ROUND(G656,3),2)</f>
      </c>
      <c s="36" t="s">
        <v>919</v>
      </c>
      <c>
        <f>(M656*21)/100</f>
      </c>
      <c t="s">
        <v>27</v>
      </c>
    </row>
    <row r="657" spans="1:5" ht="12.75">
      <c r="A657" s="35" t="s">
        <v>55</v>
      </c>
      <c r="E657" s="39" t="s">
        <v>2346</v>
      </c>
    </row>
    <row r="658" spans="1:5" ht="12.75">
      <c r="A658" s="35" t="s">
        <v>56</v>
      </c>
      <c r="E658" s="40" t="s">
        <v>5</v>
      </c>
    </row>
    <row r="659" spans="1:5" ht="12.75">
      <c r="A659" t="s">
        <v>57</v>
      </c>
      <c r="E659" s="39" t="s">
        <v>5</v>
      </c>
    </row>
    <row r="660" spans="1:16" ht="12.75">
      <c r="A660" t="s">
        <v>49</v>
      </c>
      <c s="34" t="s">
        <v>2347</v>
      </c>
      <c s="34" t="s">
        <v>2348</v>
      </c>
      <c s="35" t="s">
        <v>5</v>
      </c>
      <c s="6" t="s">
        <v>2349</v>
      </c>
      <c s="36" t="s">
        <v>423</v>
      </c>
      <c s="37">
        <v>114.45</v>
      </c>
      <c s="36">
        <v>0.000398</v>
      </c>
      <c s="36">
        <f>ROUND(G660*H660,6)</f>
      </c>
      <c r="L660" s="38">
        <v>0</v>
      </c>
      <c s="32">
        <f>ROUND(ROUND(L660,2)*ROUND(G660,3),2)</f>
      </c>
      <c s="36" t="s">
        <v>919</v>
      </c>
      <c>
        <f>(M660*21)/100</f>
      </c>
      <c t="s">
        <v>27</v>
      </c>
    </row>
    <row r="661" spans="1:5" ht="12.75">
      <c r="A661" s="35" t="s">
        <v>55</v>
      </c>
      <c r="E661" s="39" t="s">
        <v>2349</v>
      </c>
    </row>
    <row r="662" spans="1:5" ht="12.75">
      <c r="A662" s="35" t="s">
        <v>56</v>
      </c>
      <c r="E662" s="40" t="s">
        <v>5</v>
      </c>
    </row>
    <row r="663" spans="1:5" ht="12.75">
      <c r="A663" t="s">
        <v>57</v>
      </c>
      <c r="E663" s="39" t="s">
        <v>5</v>
      </c>
    </row>
    <row r="664" spans="1:16" ht="25.5">
      <c r="A664" t="s">
        <v>49</v>
      </c>
      <c s="34" t="s">
        <v>2350</v>
      </c>
      <c s="34" t="s">
        <v>2351</v>
      </c>
      <c s="35" t="s">
        <v>5</v>
      </c>
      <c s="6" t="s">
        <v>2352</v>
      </c>
      <c s="36" t="s">
        <v>423</v>
      </c>
      <c s="37">
        <v>2234.79</v>
      </c>
      <c s="36">
        <v>0.004</v>
      </c>
      <c s="36">
        <f>ROUND(G664*H664,6)</f>
      </c>
      <c r="L664" s="38">
        <v>0</v>
      </c>
      <c s="32">
        <f>ROUND(ROUND(L664,2)*ROUND(G664,3),2)</f>
      </c>
      <c s="36" t="s">
        <v>99</v>
      </c>
      <c>
        <f>(M664*21)/100</f>
      </c>
      <c t="s">
        <v>27</v>
      </c>
    </row>
    <row r="665" spans="1:5" ht="25.5">
      <c r="A665" s="35" t="s">
        <v>55</v>
      </c>
      <c r="E665" s="39" t="s">
        <v>2352</v>
      </c>
    </row>
    <row r="666" spans="1:5" ht="12.75">
      <c r="A666" s="35" t="s">
        <v>56</v>
      </c>
      <c r="E666" s="40" t="s">
        <v>5</v>
      </c>
    </row>
    <row r="667" spans="1:5" ht="12.75">
      <c r="A667" t="s">
        <v>57</v>
      </c>
      <c r="E667" s="39" t="s">
        <v>2353</v>
      </c>
    </row>
    <row r="668" spans="1:16" ht="25.5">
      <c r="A668" t="s">
        <v>49</v>
      </c>
      <c s="34" t="s">
        <v>2354</v>
      </c>
      <c s="34" t="s">
        <v>2355</v>
      </c>
      <c s="35" t="s">
        <v>5</v>
      </c>
      <c s="6" t="s">
        <v>2356</v>
      </c>
      <c s="36" t="s">
        <v>423</v>
      </c>
      <c s="37">
        <v>2234.79</v>
      </c>
      <c s="36">
        <v>0.004</v>
      </c>
      <c s="36">
        <f>ROUND(G668*H668,6)</f>
      </c>
      <c r="L668" s="38">
        <v>0</v>
      </c>
      <c s="32">
        <f>ROUND(ROUND(L668,2)*ROUND(G668,3),2)</f>
      </c>
      <c s="36" t="s">
        <v>99</v>
      </c>
      <c>
        <f>(M668*21)/100</f>
      </c>
      <c t="s">
        <v>27</v>
      </c>
    </row>
    <row r="669" spans="1:5" ht="25.5">
      <c r="A669" s="35" t="s">
        <v>55</v>
      </c>
      <c r="E669" s="39" t="s">
        <v>2356</v>
      </c>
    </row>
    <row r="670" spans="1:5" ht="12.75">
      <c r="A670" s="35" t="s">
        <v>56</v>
      </c>
      <c r="E670" s="40" t="s">
        <v>5</v>
      </c>
    </row>
    <row r="671" spans="1:5" ht="25.5">
      <c r="A671" t="s">
        <v>57</v>
      </c>
      <c r="E671" s="39" t="s">
        <v>2357</v>
      </c>
    </row>
    <row r="672" spans="1:16" ht="38.25">
      <c r="A672" t="s">
        <v>49</v>
      </c>
      <c s="34" t="s">
        <v>2358</v>
      </c>
      <c s="34" t="s">
        <v>2359</v>
      </c>
      <c s="35" t="s">
        <v>5</v>
      </c>
      <c s="6" t="s">
        <v>2360</v>
      </c>
      <c s="36" t="s">
        <v>932</v>
      </c>
      <c s="37">
        <v>20.316</v>
      </c>
      <c s="36">
        <v>0</v>
      </c>
      <c s="36">
        <f>ROUND(G672*H672,6)</f>
      </c>
      <c r="L672" s="38">
        <v>0</v>
      </c>
      <c s="32">
        <f>ROUND(ROUND(L672,2)*ROUND(G672,3),2)</f>
      </c>
      <c s="36" t="s">
        <v>919</v>
      </c>
      <c>
        <f>(M672*21)/100</f>
      </c>
      <c t="s">
        <v>27</v>
      </c>
    </row>
    <row r="673" spans="1:5" ht="38.25">
      <c r="A673" s="35" t="s">
        <v>55</v>
      </c>
      <c r="E673" s="39" t="s">
        <v>2361</v>
      </c>
    </row>
    <row r="674" spans="1:5" ht="12.75">
      <c r="A674" s="35" t="s">
        <v>56</v>
      </c>
      <c r="E674" s="40" t="s">
        <v>5</v>
      </c>
    </row>
    <row r="675" spans="1:5" ht="12.75">
      <c r="A675" t="s">
        <v>57</v>
      </c>
      <c r="E675" s="39" t="s">
        <v>5</v>
      </c>
    </row>
    <row r="676" spans="1:13" ht="12.75">
      <c r="A676" t="s">
        <v>46</v>
      </c>
      <c r="C676" s="31" t="s">
        <v>2362</v>
      </c>
      <c r="E676" s="33" t="s">
        <v>2363</v>
      </c>
      <c r="J676" s="32">
        <f>0</f>
      </c>
      <c s="32">
        <f>0</f>
      </c>
      <c s="32">
        <f>0+L677+L681+L685+L689+L693+L697+L701+L705+L709+L713+L717+L721+L725+L729+L733+L737+L741+L745+L749+L753+L757+L761+L765+L769+L773+L777+L781+L785+L789+L793</f>
      </c>
      <c s="32">
        <f>0+M677+M681+M685+M689+M693+M697+M701+M705+M709+M713+M717+M721+M725+M729+M733+M737+M741+M745+M749+M753+M757+M761+M765+M769+M773+M777+M781+M785+M789+M793</f>
      </c>
    </row>
    <row r="677" spans="1:16" ht="25.5">
      <c r="A677" t="s">
        <v>49</v>
      </c>
      <c s="34" t="s">
        <v>2364</v>
      </c>
      <c s="34" t="s">
        <v>2365</v>
      </c>
      <c s="35" t="s">
        <v>5</v>
      </c>
      <c s="6" t="s">
        <v>2366</v>
      </c>
      <c s="36" t="s">
        <v>423</v>
      </c>
      <c s="37">
        <v>1994.3</v>
      </c>
      <c s="36">
        <v>0</v>
      </c>
      <c s="36">
        <f>ROUND(G677*H677,6)</f>
      </c>
      <c r="L677" s="38">
        <v>0</v>
      </c>
      <c s="32">
        <f>ROUND(ROUND(L677,2)*ROUND(G677,3),2)</f>
      </c>
      <c s="36" t="s">
        <v>919</v>
      </c>
      <c>
        <f>(M677*21)/100</f>
      </c>
      <c t="s">
        <v>27</v>
      </c>
    </row>
    <row r="678" spans="1:5" ht="25.5">
      <c r="A678" s="35" t="s">
        <v>55</v>
      </c>
      <c r="E678" s="39" t="s">
        <v>2366</v>
      </c>
    </row>
    <row r="679" spans="1:5" ht="12.75">
      <c r="A679" s="35" t="s">
        <v>56</v>
      </c>
      <c r="E679" s="40" t="s">
        <v>5</v>
      </c>
    </row>
    <row r="680" spans="1:5" ht="12.75">
      <c r="A680" t="s">
        <v>57</v>
      </c>
      <c r="E680" s="39" t="s">
        <v>5</v>
      </c>
    </row>
    <row r="681" spans="1:16" ht="12.75">
      <c r="A681" t="s">
        <v>49</v>
      </c>
      <c s="34" t="s">
        <v>2367</v>
      </c>
      <c s="34" t="s">
        <v>2368</v>
      </c>
      <c s="35" t="s">
        <v>5</v>
      </c>
      <c s="6" t="s">
        <v>2342</v>
      </c>
      <c s="36" t="s">
        <v>932</v>
      </c>
      <c s="37">
        <v>0.638</v>
      </c>
      <c s="36">
        <v>1</v>
      </c>
      <c s="36">
        <f>ROUND(G681*H681,6)</f>
      </c>
      <c r="L681" s="38">
        <v>0</v>
      </c>
      <c s="32">
        <f>ROUND(ROUND(L681,2)*ROUND(G681,3),2)</f>
      </c>
      <c s="36" t="s">
        <v>919</v>
      </c>
      <c>
        <f>(M681*21)/100</f>
      </c>
      <c t="s">
        <v>27</v>
      </c>
    </row>
    <row r="682" spans="1:5" ht="12.75">
      <c r="A682" s="35" t="s">
        <v>55</v>
      </c>
      <c r="E682" s="39" t="s">
        <v>2342</v>
      </c>
    </row>
    <row r="683" spans="1:5" ht="12.75">
      <c r="A683" s="35" t="s">
        <v>56</v>
      </c>
      <c r="E683" s="40" t="s">
        <v>5</v>
      </c>
    </row>
    <row r="684" spans="1:5" ht="12.75">
      <c r="A684" t="s">
        <v>57</v>
      </c>
      <c r="E684" s="39" t="s">
        <v>5</v>
      </c>
    </row>
    <row r="685" spans="1:16" ht="12.75">
      <c r="A685" t="s">
        <v>49</v>
      </c>
      <c s="34" t="s">
        <v>2369</v>
      </c>
      <c s="34" t="s">
        <v>2370</v>
      </c>
      <c s="35" t="s">
        <v>5</v>
      </c>
      <c s="6" t="s">
        <v>2371</v>
      </c>
      <c s="36" t="s">
        <v>423</v>
      </c>
      <c s="37">
        <v>1994.3</v>
      </c>
      <c s="36">
        <v>0.000364</v>
      </c>
      <c s="36">
        <f>ROUND(G685*H685,6)</f>
      </c>
      <c r="L685" s="38">
        <v>0</v>
      </c>
      <c s="32">
        <f>ROUND(ROUND(L685,2)*ROUND(G685,3),2)</f>
      </c>
      <c s="36" t="s">
        <v>919</v>
      </c>
      <c>
        <f>(M685*21)/100</f>
      </c>
      <c t="s">
        <v>27</v>
      </c>
    </row>
    <row r="686" spans="1:5" ht="12.75">
      <c r="A686" s="35" t="s">
        <v>55</v>
      </c>
      <c r="E686" s="39" t="s">
        <v>2371</v>
      </c>
    </row>
    <row r="687" spans="1:5" ht="12.75">
      <c r="A687" s="35" t="s">
        <v>56</v>
      </c>
      <c r="E687" s="40" t="s">
        <v>5</v>
      </c>
    </row>
    <row r="688" spans="1:5" ht="12.75">
      <c r="A688" t="s">
        <v>57</v>
      </c>
      <c r="E688" s="39" t="s">
        <v>5</v>
      </c>
    </row>
    <row r="689" spans="1:16" ht="25.5">
      <c r="A689" t="s">
        <v>49</v>
      </c>
      <c s="34" t="s">
        <v>2372</v>
      </c>
      <c s="34" t="s">
        <v>2373</v>
      </c>
      <c s="35" t="s">
        <v>5</v>
      </c>
      <c s="6" t="s">
        <v>2374</v>
      </c>
      <c s="36" t="s">
        <v>423</v>
      </c>
      <c s="37">
        <v>2094.015</v>
      </c>
      <c s="36">
        <v>0.0034</v>
      </c>
      <c s="36">
        <f>ROUND(G689*H689,6)</f>
      </c>
      <c r="L689" s="38">
        <v>0</v>
      </c>
      <c s="32">
        <f>ROUND(ROUND(L689,2)*ROUND(G689,3),2)</f>
      </c>
      <c s="36" t="s">
        <v>919</v>
      </c>
      <c>
        <f>(M689*21)/100</f>
      </c>
      <c t="s">
        <v>27</v>
      </c>
    </row>
    <row r="690" spans="1:5" ht="38.25">
      <c r="A690" s="35" t="s">
        <v>55</v>
      </c>
      <c r="E690" s="39" t="s">
        <v>2375</v>
      </c>
    </row>
    <row r="691" spans="1:5" ht="12.75">
      <c r="A691" s="35" t="s">
        <v>56</v>
      </c>
      <c r="E691" s="40" t="s">
        <v>5</v>
      </c>
    </row>
    <row r="692" spans="1:5" ht="12.75">
      <c r="A692" t="s">
        <v>57</v>
      </c>
      <c r="E692" s="39" t="s">
        <v>5</v>
      </c>
    </row>
    <row r="693" spans="1:16" ht="25.5">
      <c r="A693" t="s">
        <v>49</v>
      </c>
      <c s="34" t="s">
        <v>2376</v>
      </c>
      <c s="34" t="s">
        <v>2377</v>
      </c>
      <c s="35" t="s">
        <v>5</v>
      </c>
      <c s="6" t="s">
        <v>2378</v>
      </c>
      <c s="36" t="s">
        <v>423</v>
      </c>
      <c s="37">
        <v>116.7</v>
      </c>
      <c s="36">
        <v>0</v>
      </c>
      <c s="36">
        <f>ROUND(G693*H693,6)</f>
      </c>
      <c r="L693" s="38">
        <v>0</v>
      </c>
      <c s="32">
        <f>ROUND(ROUND(L693,2)*ROUND(G693,3),2)</f>
      </c>
      <c s="36" t="s">
        <v>919</v>
      </c>
      <c>
        <f>(M693*21)/100</f>
      </c>
      <c t="s">
        <v>27</v>
      </c>
    </row>
    <row r="694" spans="1:5" ht="25.5">
      <c r="A694" s="35" t="s">
        <v>55</v>
      </c>
      <c r="E694" s="39" t="s">
        <v>2378</v>
      </c>
    </row>
    <row r="695" spans="1:5" ht="12.75">
      <c r="A695" s="35" t="s">
        <v>56</v>
      </c>
      <c r="E695" s="40" t="s">
        <v>5</v>
      </c>
    </row>
    <row r="696" spans="1:5" ht="12.75">
      <c r="A696" t="s">
        <v>57</v>
      </c>
      <c r="E696" s="39" t="s">
        <v>5</v>
      </c>
    </row>
    <row r="697" spans="1:16" ht="25.5">
      <c r="A697" t="s">
        <v>49</v>
      </c>
      <c s="34" t="s">
        <v>2379</v>
      </c>
      <c s="34" t="s">
        <v>2380</v>
      </c>
      <c s="35" t="s">
        <v>5</v>
      </c>
      <c s="6" t="s">
        <v>2381</v>
      </c>
      <c s="36" t="s">
        <v>423</v>
      </c>
      <c s="37">
        <v>122.535</v>
      </c>
      <c s="36">
        <v>0.0019</v>
      </c>
      <c s="36">
        <f>ROUND(G697*H697,6)</f>
      </c>
      <c r="L697" s="38">
        <v>0</v>
      </c>
      <c s="32">
        <f>ROUND(ROUND(L697,2)*ROUND(G697,3),2)</f>
      </c>
      <c s="36" t="s">
        <v>919</v>
      </c>
      <c>
        <f>(M697*21)/100</f>
      </c>
      <c t="s">
        <v>27</v>
      </c>
    </row>
    <row r="698" spans="1:5" ht="25.5">
      <c r="A698" s="35" t="s">
        <v>55</v>
      </c>
      <c r="E698" s="39" t="s">
        <v>2381</v>
      </c>
    </row>
    <row r="699" spans="1:5" ht="12.75">
      <c r="A699" s="35" t="s">
        <v>56</v>
      </c>
      <c r="E699" s="40" t="s">
        <v>5</v>
      </c>
    </row>
    <row r="700" spans="1:5" ht="12.75">
      <c r="A700" t="s">
        <v>57</v>
      </c>
      <c r="E700" s="39" t="s">
        <v>5</v>
      </c>
    </row>
    <row r="701" spans="1:16" ht="25.5">
      <c r="A701" t="s">
        <v>49</v>
      </c>
      <c s="34" t="s">
        <v>2382</v>
      </c>
      <c s="34" t="s">
        <v>2383</v>
      </c>
      <c s="35" t="s">
        <v>5</v>
      </c>
      <c s="6" t="s">
        <v>2384</v>
      </c>
      <c s="36" t="s">
        <v>423</v>
      </c>
      <c s="37">
        <v>51.6</v>
      </c>
      <c s="36">
        <v>0</v>
      </c>
      <c s="36">
        <f>ROUND(G701*H701,6)</f>
      </c>
      <c r="L701" s="38">
        <v>0</v>
      </c>
      <c s="32">
        <f>ROUND(ROUND(L701,2)*ROUND(G701,3),2)</f>
      </c>
      <c s="36" t="s">
        <v>919</v>
      </c>
      <c>
        <f>(M701*21)/100</f>
      </c>
      <c t="s">
        <v>27</v>
      </c>
    </row>
    <row r="702" spans="1:5" ht="25.5">
      <c r="A702" s="35" t="s">
        <v>55</v>
      </c>
      <c r="E702" s="39" t="s">
        <v>2384</v>
      </c>
    </row>
    <row r="703" spans="1:5" ht="12.75">
      <c r="A703" s="35" t="s">
        <v>56</v>
      </c>
      <c r="E703" s="40" t="s">
        <v>5</v>
      </c>
    </row>
    <row r="704" spans="1:5" ht="12.75">
      <c r="A704" t="s">
        <v>57</v>
      </c>
      <c r="E704" s="39" t="s">
        <v>5</v>
      </c>
    </row>
    <row r="705" spans="1:16" ht="25.5">
      <c r="A705" t="s">
        <v>49</v>
      </c>
      <c s="34" t="s">
        <v>2385</v>
      </c>
      <c s="34" t="s">
        <v>2386</v>
      </c>
      <c s="35" t="s">
        <v>5</v>
      </c>
      <c s="6" t="s">
        <v>2387</v>
      </c>
      <c s="36" t="s">
        <v>423</v>
      </c>
      <c s="37">
        <v>56.76</v>
      </c>
      <c s="36">
        <v>0.00135</v>
      </c>
      <c s="36">
        <f>ROUND(G705*H705,6)</f>
      </c>
      <c r="L705" s="38">
        <v>0</v>
      </c>
      <c s="32">
        <f>ROUND(ROUND(L705,2)*ROUND(G705,3),2)</f>
      </c>
      <c s="36" t="s">
        <v>919</v>
      </c>
      <c>
        <f>(M705*21)/100</f>
      </c>
      <c t="s">
        <v>27</v>
      </c>
    </row>
    <row r="706" spans="1:5" ht="25.5">
      <c r="A706" s="35" t="s">
        <v>55</v>
      </c>
      <c r="E706" s="39" t="s">
        <v>2387</v>
      </c>
    </row>
    <row r="707" spans="1:5" ht="12.75">
      <c r="A707" s="35" t="s">
        <v>56</v>
      </c>
      <c r="E707" s="40" t="s">
        <v>5</v>
      </c>
    </row>
    <row r="708" spans="1:5" ht="12.75">
      <c r="A708" t="s">
        <v>57</v>
      </c>
      <c r="E708" s="39" t="s">
        <v>5</v>
      </c>
    </row>
    <row r="709" spans="1:16" ht="25.5">
      <c r="A709" t="s">
        <v>49</v>
      </c>
      <c s="34" t="s">
        <v>2388</v>
      </c>
      <c s="34" t="s">
        <v>2389</v>
      </c>
      <c s="35" t="s">
        <v>5</v>
      </c>
      <c s="6" t="s">
        <v>2390</v>
      </c>
      <c s="36" t="s">
        <v>423</v>
      </c>
      <c s="37">
        <v>875.2</v>
      </c>
      <c s="36">
        <v>0.000109</v>
      </c>
      <c s="36">
        <f>ROUND(G709*H709,6)</f>
      </c>
      <c r="L709" s="38">
        <v>0</v>
      </c>
      <c s="32">
        <f>ROUND(ROUND(L709,2)*ROUND(G709,3),2)</f>
      </c>
      <c s="36" t="s">
        <v>919</v>
      </c>
      <c>
        <f>(M709*21)/100</f>
      </c>
      <c t="s">
        <v>27</v>
      </c>
    </row>
    <row r="710" spans="1:5" ht="38.25">
      <c r="A710" s="35" t="s">
        <v>55</v>
      </c>
      <c r="E710" s="39" t="s">
        <v>2391</v>
      </c>
    </row>
    <row r="711" spans="1:5" ht="12.75">
      <c r="A711" s="35" t="s">
        <v>56</v>
      </c>
      <c r="E711" s="40" t="s">
        <v>5</v>
      </c>
    </row>
    <row r="712" spans="1:5" ht="12.75">
      <c r="A712" t="s">
        <v>57</v>
      </c>
      <c r="E712" s="39" t="s">
        <v>5</v>
      </c>
    </row>
    <row r="713" spans="1:16" ht="12.75">
      <c r="A713" t="s">
        <v>49</v>
      </c>
      <c s="34" t="s">
        <v>2392</v>
      </c>
      <c s="34" t="s">
        <v>2393</v>
      </c>
      <c s="35" t="s">
        <v>103</v>
      </c>
      <c s="6" t="s">
        <v>2394</v>
      </c>
      <c s="36" t="s">
        <v>423</v>
      </c>
      <c s="37">
        <v>1020.046</v>
      </c>
      <c s="36">
        <v>0.0019</v>
      </c>
      <c s="36">
        <f>ROUND(G713*H713,6)</f>
      </c>
      <c r="L713" s="38">
        <v>0</v>
      </c>
      <c s="32">
        <f>ROUND(ROUND(L713,2)*ROUND(G713,3),2)</f>
      </c>
      <c s="36" t="s">
        <v>919</v>
      </c>
      <c>
        <f>(M713*21)/100</f>
      </c>
      <c t="s">
        <v>27</v>
      </c>
    </row>
    <row r="714" spans="1:5" ht="12.75">
      <c r="A714" s="35" t="s">
        <v>55</v>
      </c>
      <c r="E714" s="39" t="s">
        <v>2394</v>
      </c>
    </row>
    <row r="715" spans="1:5" ht="12.75">
      <c r="A715" s="35" t="s">
        <v>56</v>
      </c>
      <c r="E715" s="40" t="s">
        <v>5</v>
      </c>
    </row>
    <row r="716" spans="1:5" ht="12.75">
      <c r="A716" t="s">
        <v>57</v>
      </c>
      <c r="E716" s="39" t="s">
        <v>5</v>
      </c>
    </row>
    <row r="717" spans="1:16" ht="12.75">
      <c r="A717" t="s">
        <v>49</v>
      </c>
      <c s="34" t="s">
        <v>2395</v>
      </c>
      <c s="34" t="s">
        <v>2396</v>
      </c>
      <c s="35" t="s">
        <v>5</v>
      </c>
      <c s="6" t="s">
        <v>2397</v>
      </c>
      <c s="36" t="s">
        <v>53</v>
      </c>
      <c s="37">
        <v>4376</v>
      </c>
      <c s="36">
        <v>0.0001</v>
      </c>
      <c s="36">
        <f>ROUND(G717*H717,6)</f>
      </c>
      <c r="L717" s="38">
        <v>0</v>
      </c>
      <c s="32">
        <f>ROUND(ROUND(L717,2)*ROUND(G717,3),2)</f>
      </c>
      <c s="36" t="s">
        <v>919</v>
      </c>
      <c>
        <f>(M717*21)/100</f>
      </c>
      <c t="s">
        <v>27</v>
      </c>
    </row>
    <row r="718" spans="1:5" ht="12.75">
      <c r="A718" s="35" t="s">
        <v>55</v>
      </c>
      <c r="E718" s="39" t="s">
        <v>2397</v>
      </c>
    </row>
    <row r="719" spans="1:5" ht="12.75">
      <c r="A719" s="35" t="s">
        <v>56</v>
      </c>
      <c r="E719" s="40" t="s">
        <v>5</v>
      </c>
    </row>
    <row r="720" spans="1:5" ht="12.75">
      <c r="A720" t="s">
        <v>57</v>
      </c>
      <c r="E720" s="39" t="s">
        <v>5</v>
      </c>
    </row>
    <row r="721" spans="1:16" ht="25.5">
      <c r="A721" t="s">
        <v>49</v>
      </c>
      <c s="34" t="s">
        <v>2398</v>
      </c>
      <c s="34" t="s">
        <v>2399</v>
      </c>
      <c s="35" t="s">
        <v>5</v>
      </c>
      <c s="6" t="s">
        <v>2400</v>
      </c>
      <c s="36" t="s">
        <v>423</v>
      </c>
      <c s="37">
        <v>1002.4</v>
      </c>
      <c s="36">
        <v>0.000142</v>
      </c>
      <c s="36">
        <f>ROUND(G721*H721,6)</f>
      </c>
      <c r="L721" s="38">
        <v>0</v>
      </c>
      <c s="32">
        <f>ROUND(ROUND(L721,2)*ROUND(G721,3),2)</f>
      </c>
      <c s="36" t="s">
        <v>919</v>
      </c>
      <c>
        <f>(M721*21)/100</f>
      </c>
      <c t="s">
        <v>27</v>
      </c>
    </row>
    <row r="722" spans="1:5" ht="38.25">
      <c r="A722" s="35" t="s">
        <v>55</v>
      </c>
      <c r="E722" s="39" t="s">
        <v>2401</v>
      </c>
    </row>
    <row r="723" spans="1:5" ht="12.75">
      <c r="A723" s="35" t="s">
        <v>56</v>
      </c>
      <c r="E723" s="40" t="s">
        <v>5</v>
      </c>
    </row>
    <row r="724" spans="1:5" ht="12.75">
      <c r="A724" t="s">
        <v>57</v>
      </c>
      <c r="E724" s="39" t="s">
        <v>5</v>
      </c>
    </row>
    <row r="725" spans="1:16" ht="12.75">
      <c r="A725" t="s">
        <v>49</v>
      </c>
      <c s="34" t="s">
        <v>2402</v>
      </c>
      <c s="34" t="s">
        <v>2393</v>
      </c>
      <c s="35" t="s">
        <v>5</v>
      </c>
      <c s="6" t="s">
        <v>2394</v>
      </c>
      <c s="36" t="s">
        <v>423</v>
      </c>
      <c s="37">
        <v>1168.297</v>
      </c>
      <c s="36">
        <v>0.0019</v>
      </c>
      <c s="36">
        <f>ROUND(G725*H725,6)</f>
      </c>
      <c r="L725" s="38">
        <v>0</v>
      </c>
      <c s="32">
        <f>ROUND(ROUND(L725,2)*ROUND(G725,3),2)</f>
      </c>
      <c s="36" t="s">
        <v>919</v>
      </c>
      <c>
        <f>(M725*21)/100</f>
      </c>
      <c t="s">
        <v>27</v>
      </c>
    </row>
    <row r="726" spans="1:5" ht="12.75">
      <c r="A726" s="35" t="s">
        <v>55</v>
      </c>
      <c r="E726" s="39" t="s">
        <v>2394</v>
      </c>
    </row>
    <row r="727" spans="1:5" ht="12.75">
      <c r="A727" s="35" t="s">
        <v>56</v>
      </c>
      <c r="E727" s="40" t="s">
        <v>5</v>
      </c>
    </row>
    <row r="728" spans="1:5" ht="12.75">
      <c r="A728" t="s">
        <v>57</v>
      </c>
      <c r="E728" s="39" t="s">
        <v>5</v>
      </c>
    </row>
    <row r="729" spans="1:16" ht="12.75">
      <c r="A729" t="s">
        <v>49</v>
      </c>
      <c s="34" t="s">
        <v>2403</v>
      </c>
      <c s="34" t="s">
        <v>2404</v>
      </c>
      <c s="35" t="s">
        <v>5</v>
      </c>
      <c s="6" t="s">
        <v>2405</v>
      </c>
      <c s="36" t="s">
        <v>53</v>
      </c>
      <c s="37">
        <v>5012</v>
      </c>
      <c s="36">
        <v>0.0001</v>
      </c>
      <c s="36">
        <f>ROUND(G729*H729,6)</f>
      </c>
      <c r="L729" s="38">
        <v>0</v>
      </c>
      <c s="32">
        <f>ROUND(ROUND(L729,2)*ROUND(G729,3),2)</f>
      </c>
      <c s="36" t="s">
        <v>919</v>
      </c>
      <c>
        <f>(M729*21)/100</f>
      </c>
      <c t="s">
        <v>27</v>
      </c>
    </row>
    <row r="730" spans="1:5" ht="12.75">
      <c r="A730" s="35" t="s">
        <v>55</v>
      </c>
      <c r="E730" s="39" t="s">
        <v>2405</v>
      </c>
    </row>
    <row r="731" spans="1:5" ht="12.75">
      <c r="A731" s="35" t="s">
        <v>56</v>
      </c>
      <c r="E731" s="40" t="s">
        <v>5</v>
      </c>
    </row>
    <row r="732" spans="1:5" ht="12.75">
      <c r="A732" t="s">
        <v>57</v>
      </c>
      <c r="E732" s="39" t="s">
        <v>5</v>
      </c>
    </row>
    <row r="733" spans="1:16" ht="25.5">
      <c r="A733" t="s">
        <v>49</v>
      </c>
      <c s="34" t="s">
        <v>2406</v>
      </c>
      <c s="34" t="s">
        <v>2407</v>
      </c>
      <c s="35" t="s">
        <v>5</v>
      </c>
      <c s="6" t="s">
        <v>2408</v>
      </c>
      <c s="36" t="s">
        <v>423</v>
      </c>
      <c s="37">
        <v>103.2</v>
      </c>
      <c s="36">
        <v>0</v>
      </c>
      <c s="36">
        <f>ROUND(G733*H733,6)</f>
      </c>
      <c r="L733" s="38">
        <v>0</v>
      </c>
      <c s="32">
        <f>ROUND(ROUND(L733,2)*ROUND(G733,3),2)</f>
      </c>
      <c s="36" t="s">
        <v>919</v>
      </c>
      <c>
        <f>(M733*21)/100</f>
      </c>
      <c t="s">
        <v>27</v>
      </c>
    </row>
    <row r="734" spans="1:5" ht="25.5">
      <c r="A734" s="35" t="s">
        <v>55</v>
      </c>
      <c r="E734" s="39" t="s">
        <v>2408</v>
      </c>
    </row>
    <row r="735" spans="1:5" ht="12.75">
      <c r="A735" s="35" t="s">
        <v>56</v>
      </c>
      <c r="E735" s="40" t="s">
        <v>5</v>
      </c>
    </row>
    <row r="736" spans="1:5" ht="12.75">
      <c r="A736" t="s">
        <v>57</v>
      </c>
      <c r="E736" s="39" t="s">
        <v>5</v>
      </c>
    </row>
    <row r="737" spans="1:16" ht="12.75">
      <c r="A737" t="s">
        <v>49</v>
      </c>
      <c s="34" t="s">
        <v>2409</v>
      </c>
      <c s="34" t="s">
        <v>2410</v>
      </c>
      <c s="35" t="s">
        <v>5</v>
      </c>
      <c s="6" t="s">
        <v>2411</v>
      </c>
      <c s="36" t="s">
        <v>423</v>
      </c>
      <c s="37">
        <v>59.598</v>
      </c>
      <c s="36">
        <v>0.0003</v>
      </c>
      <c s="36">
        <f>ROUND(G737*H737,6)</f>
      </c>
      <c r="L737" s="38">
        <v>0</v>
      </c>
      <c s="32">
        <f>ROUND(ROUND(L737,2)*ROUND(G737,3),2)</f>
      </c>
      <c s="36" t="s">
        <v>919</v>
      </c>
      <c>
        <f>(M737*21)/100</f>
      </c>
      <c t="s">
        <v>27</v>
      </c>
    </row>
    <row r="738" spans="1:5" ht="12.75">
      <c r="A738" s="35" t="s">
        <v>55</v>
      </c>
      <c r="E738" s="39" t="s">
        <v>2411</v>
      </c>
    </row>
    <row r="739" spans="1:5" ht="12.75">
      <c r="A739" s="35" t="s">
        <v>56</v>
      </c>
      <c r="E739" s="40" t="s">
        <v>5</v>
      </c>
    </row>
    <row r="740" spans="1:5" ht="12.75">
      <c r="A740" t="s">
        <v>57</v>
      </c>
      <c r="E740" s="39" t="s">
        <v>5</v>
      </c>
    </row>
    <row r="741" spans="1:16" ht="12.75">
      <c r="A741" t="s">
        <v>49</v>
      </c>
      <c s="34" t="s">
        <v>2412</v>
      </c>
      <c s="34" t="s">
        <v>2413</v>
      </c>
      <c s="35" t="s">
        <v>5</v>
      </c>
      <c s="6" t="s">
        <v>2414</v>
      </c>
      <c s="36" t="s">
        <v>423</v>
      </c>
      <c s="37">
        <v>59.598</v>
      </c>
      <c s="36">
        <v>0.0005</v>
      </c>
      <c s="36">
        <f>ROUND(G741*H741,6)</f>
      </c>
      <c r="L741" s="38">
        <v>0</v>
      </c>
      <c s="32">
        <f>ROUND(ROUND(L741,2)*ROUND(G741,3),2)</f>
      </c>
      <c s="36" t="s">
        <v>919</v>
      </c>
      <c>
        <f>(M741*21)/100</f>
      </c>
      <c t="s">
        <v>27</v>
      </c>
    </row>
    <row r="742" spans="1:5" ht="12.75">
      <c r="A742" s="35" t="s">
        <v>55</v>
      </c>
      <c r="E742" s="39" t="s">
        <v>2414</v>
      </c>
    </row>
    <row r="743" spans="1:5" ht="12.75">
      <c r="A743" s="35" t="s">
        <v>56</v>
      </c>
      <c r="E743" s="40" t="s">
        <v>5</v>
      </c>
    </row>
    <row r="744" spans="1:5" ht="12.75">
      <c r="A744" t="s">
        <v>57</v>
      </c>
      <c r="E744" s="39" t="s">
        <v>5</v>
      </c>
    </row>
    <row r="745" spans="1:16" ht="25.5">
      <c r="A745" t="s">
        <v>49</v>
      </c>
      <c s="34" t="s">
        <v>2415</v>
      </c>
      <c s="34" t="s">
        <v>2416</v>
      </c>
      <c s="35" t="s">
        <v>5</v>
      </c>
      <c s="6" t="s">
        <v>2417</v>
      </c>
      <c s="36" t="s">
        <v>423</v>
      </c>
      <c s="37">
        <v>12.9</v>
      </c>
      <c s="36">
        <v>0</v>
      </c>
      <c s="36">
        <f>ROUND(G745*H745,6)</f>
      </c>
      <c r="L745" s="38">
        <v>0</v>
      </c>
      <c s="32">
        <f>ROUND(ROUND(L745,2)*ROUND(G745,3),2)</f>
      </c>
      <c s="36" t="s">
        <v>919</v>
      </c>
      <c>
        <f>(M745*21)/100</f>
      </c>
      <c t="s">
        <v>27</v>
      </c>
    </row>
    <row r="746" spans="1:5" ht="25.5">
      <c r="A746" s="35" t="s">
        <v>55</v>
      </c>
      <c r="E746" s="39" t="s">
        <v>2417</v>
      </c>
    </row>
    <row r="747" spans="1:5" ht="12.75">
      <c r="A747" s="35" t="s">
        <v>56</v>
      </c>
      <c r="E747" s="40" t="s">
        <v>5</v>
      </c>
    </row>
    <row r="748" spans="1:5" ht="12.75">
      <c r="A748" t="s">
        <v>57</v>
      </c>
      <c r="E748" s="39" t="s">
        <v>5</v>
      </c>
    </row>
    <row r="749" spans="1:16" ht="12.75">
      <c r="A749" t="s">
        <v>49</v>
      </c>
      <c s="34" t="s">
        <v>2418</v>
      </c>
      <c s="34" t="s">
        <v>1438</v>
      </c>
      <c s="35" t="s">
        <v>5</v>
      </c>
      <c s="6" t="s">
        <v>1439</v>
      </c>
      <c s="36" t="s">
        <v>932</v>
      </c>
      <c s="37">
        <v>1.754</v>
      </c>
      <c s="36">
        <v>1</v>
      </c>
      <c s="36">
        <f>ROUND(G749*H749,6)</f>
      </c>
      <c r="L749" s="38">
        <v>0</v>
      </c>
      <c s="32">
        <f>ROUND(ROUND(L749,2)*ROUND(G749,3),2)</f>
      </c>
      <c s="36" t="s">
        <v>919</v>
      </c>
      <c>
        <f>(M749*21)/100</f>
      </c>
      <c t="s">
        <v>27</v>
      </c>
    </row>
    <row r="750" spans="1:5" ht="12.75">
      <c r="A750" s="35" t="s">
        <v>55</v>
      </c>
      <c r="E750" s="39" t="s">
        <v>1439</v>
      </c>
    </row>
    <row r="751" spans="1:5" ht="12.75">
      <c r="A751" s="35" t="s">
        <v>56</v>
      </c>
      <c r="E751" s="40" t="s">
        <v>5</v>
      </c>
    </row>
    <row r="752" spans="1:5" ht="12.75">
      <c r="A752" t="s">
        <v>57</v>
      </c>
      <c r="E752" s="39" t="s">
        <v>5</v>
      </c>
    </row>
    <row r="753" spans="1:16" ht="12.75">
      <c r="A753" t="s">
        <v>49</v>
      </c>
      <c s="34" t="s">
        <v>2419</v>
      </c>
      <c s="34" t="s">
        <v>2420</v>
      </c>
      <c s="35" t="s">
        <v>5</v>
      </c>
      <c s="6" t="s">
        <v>2421</v>
      </c>
      <c s="36" t="s">
        <v>64</v>
      </c>
      <c s="37">
        <v>35</v>
      </c>
      <c s="36">
        <v>0.00035</v>
      </c>
      <c s="36">
        <f>ROUND(G753*H753,6)</f>
      </c>
      <c r="L753" s="38">
        <v>0</v>
      </c>
      <c s="32">
        <f>ROUND(ROUND(L753,2)*ROUND(G753,3),2)</f>
      </c>
      <c s="36" t="s">
        <v>919</v>
      </c>
      <c>
        <f>(M753*21)/100</f>
      </c>
      <c t="s">
        <v>27</v>
      </c>
    </row>
    <row r="754" spans="1:5" ht="12.75">
      <c r="A754" s="35" t="s">
        <v>55</v>
      </c>
      <c r="E754" s="39" t="s">
        <v>2421</v>
      </c>
    </row>
    <row r="755" spans="1:5" ht="12.75">
      <c r="A755" s="35" t="s">
        <v>56</v>
      </c>
      <c r="E755" s="40" t="s">
        <v>5</v>
      </c>
    </row>
    <row r="756" spans="1:5" ht="12.75">
      <c r="A756" t="s">
        <v>57</v>
      </c>
      <c r="E756" s="39" t="s">
        <v>5</v>
      </c>
    </row>
    <row r="757" spans="1:16" ht="25.5">
      <c r="A757" t="s">
        <v>49</v>
      </c>
      <c s="34" t="s">
        <v>2422</v>
      </c>
      <c s="34" t="s">
        <v>2423</v>
      </c>
      <c s="35" t="s">
        <v>5</v>
      </c>
      <c s="6" t="s">
        <v>2424</v>
      </c>
      <c s="36" t="s">
        <v>53</v>
      </c>
      <c s="37">
        <v>1</v>
      </c>
      <c s="36">
        <v>0</v>
      </c>
      <c s="36">
        <f>ROUND(G757*H757,6)</f>
      </c>
      <c r="L757" s="38">
        <v>0</v>
      </c>
      <c s="32">
        <f>ROUND(ROUND(L757,2)*ROUND(G757,3),2)</f>
      </c>
      <c s="36" t="s">
        <v>919</v>
      </c>
      <c>
        <f>(M757*21)/100</f>
      </c>
      <c t="s">
        <v>27</v>
      </c>
    </row>
    <row r="758" spans="1:5" ht="25.5">
      <c r="A758" s="35" t="s">
        <v>55</v>
      </c>
      <c r="E758" s="39" t="s">
        <v>2424</v>
      </c>
    </row>
    <row r="759" spans="1:5" ht="12.75">
      <c r="A759" s="35" t="s">
        <v>56</v>
      </c>
      <c r="E759" s="40" t="s">
        <v>5</v>
      </c>
    </row>
    <row r="760" spans="1:5" ht="12.75">
      <c r="A760" t="s">
        <v>57</v>
      </c>
      <c r="E760" s="39" t="s">
        <v>5</v>
      </c>
    </row>
    <row r="761" spans="1:16" ht="12.75">
      <c r="A761" t="s">
        <v>49</v>
      </c>
      <c s="34" t="s">
        <v>2425</v>
      </c>
      <c s="34" t="s">
        <v>2426</v>
      </c>
      <c s="35" t="s">
        <v>5</v>
      </c>
      <c s="6" t="s">
        <v>2427</v>
      </c>
      <c s="36" t="s">
        <v>53</v>
      </c>
      <c s="37">
        <v>1</v>
      </c>
      <c s="36">
        <v>0.0025</v>
      </c>
      <c s="36">
        <f>ROUND(G761*H761,6)</f>
      </c>
      <c r="L761" s="38">
        <v>0</v>
      </c>
      <c s="32">
        <f>ROUND(ROUND(L761,2)*ROUND(G761,3),2)</f>
      </c>
      <c s="36" t="s">
        <v>919</v>
      </c>
      <c>
        <f>(M761*21)/100</f>
      </c>
      <c t="s">
        <v>27</v>
      </c>
    </row>
    <row r="762" spans="1:5" ht="12.75">
      <c r="A762" s="35" t="s">
        <v>55</v>
      </c>
      <c r="E762" s="39" t="s">
        <v>2427</v>
      </c>
    </row>
    <row r="763" spans="1:5" ht="12.75">
      <c r="A763" s="35" t="s">
        <v>56</v>
      </c>
      <c r="E763" s="40" t="s">
        <v>5</v>
      </c>
    </row>
    <row r="764" spans="1:5" ht="12.75">
      <c r="A764" t="s">
        <v>57</v>
      </c>
      <c r="E764" s="39" t="s">
        <v>5</v>
      </c>
    </row>
    <row r="765" spans="1:16" ht="25.5">
      <c r="A765" t="s">
        <v>49</v>
      </c>
      <c s="34" t="s">
        <v>2428</v>
      </c>
      <c s="34" t="s">
        <v>2429</v>
      </c>
      <c s="35" t="s">
        <v>5</v>
      </c>
      <c s="6" t="s">
        <v>2430</v>
      </c>
      <c s="36" t="s">
        <v>423</v>
      </c>
      <c s="37">
        <v>51.6</v>
      </c>
      <c s="36">
        <v>0</v>
      </c>
      <c s="36">
        <f>ROUND(G765*H765,6)</f>
      </c>
      <c r="L765" s="38">
        <v>0</v>
      </c>
      <c s="32">
        <f>ROUND(ROUND(L765,2)*ROUND(G765,3),2)</f>
      </c>
      <c s="36" t="s">
        <v>919</v>
      </c>
      <c>
        <f>(M765*21)/100</f>
      </c>
      <c t="s">
        <v>27</v>
      </c>
    </row>
    <row r="766" spans="1:5" ht="25.5">
      <c r="A766" s="35" t="s">
        <v>55</v>
      </c>
      <c r="E766" s="39" t="s">
        <v>2430</v>
      </c>
    </row>
    <row r="767" spans="1:5" ht="12.75">
      <c r="A767" s="35" t="s">
        <v>56</v>
      </c>
      <c r="E767" s="40" t="s">
        <v>5</v>
      </c>
    </row>
    <row r="768" spans="1:5" ht="12.75">
      <c r="A768" t="s">
        <v>57</v>
      </c>
      <c r="E768" s="39" t="s">
        <v>5</v>
      </c>
    </row>
    <row r="769" spans="1:16" ht="12.75">
      <c r="A769" t="s">
        <v>49</v>
      </c>
      <c s="34" t="s">
        <v>2431</v>
      </c>
      <c s="34" t="s">
        <v>2432</v>
      </c>
      <c s="35" t="s">
        <v>5</v>
      </c>
      <c s="6" t="s">
        <v>2433</v>
      </c>
      <c s="36" t="s">
        <v>236</v>
      </c>
      <c s="37">
        <v>4.128</v>
      </c>
      <c s="36">
        <v>0.75</v>
      </c>
      <c s="36">
        <f>ROUND(G769*H769,6)</f>
      </c>
      <c r="L769" s="38">
        <v>0</v>
      </c>
      <c s="32">
        <f>ROUND(ROUND(L769,2)*ROUND(G769,3),2)</f>
      </c>
      <c s="36" t="s">
        <v>919</v>
      </c>
      <c>
        <f>(M769*21)/100</f>
      </c>
      <c t="s">
        <v>27</v>
      </c>
    </row>
    <row r="770" spans="1:5" ht="12.75">
      <c r="A770" s="35" t="s">
        <v>55</v>
      </c>
      <c r="E770" s="39" t="s">
        <v>2433</v>
      </c>
    </row>
    <row r="771" spans="1:5" ht="12.75">
      <c r="A771" s="35" t="s">
        <v>56</v>
      </c>
      <c r="E771" s="40" t="s">
        <v>5</v>
      </c>
    </row>
    <row r="772" spans="1:5" ht="12.75">
      <c r="A772" t="s">
        <v>57</v>
      </c>
      <c r="E772" s="39" t="s">
        <v>2434</v>
      </c>
    </row>
    <row r="773" spans="1:16" ht="12.75">
      <c r="A773" t="s">
        <v>49</v>
      </c>
      <c s="34" t="s">
        <v>2435</v>
      </c>
      <c s="34" t="s">
        <v>2436</v>
      </c>
      <c s="35" t="s">
        <v>5</v>
      </c>
      <c s="6" t="s">
        <v>2437</v>
      </c>
      <c s="36" t="s">
        <v>423</v>
      </c>
      <c s="37">
        <v>51.6</v>
      </c>
      <c s="36">
        <v>0</v>
      </c>
      <c s="36">
        <f>ROUND(G773*H773,6)</f>
      </c>
      <c r="L773" s="38">
        <v>0</v>
      </c>
      <c s="32">
        <f>ROUND(ROUND(L773,2)*ROUND(G773,3),2)</f>
      </c>
      <c s="36" t="s">
        <v>919</v>
      </c>
      <c>
        <f>(M773*21)/100</f>
      </c>
      <c t="s">
        <v>27</v>
      </c>
    </row>
    <row r="774" spans="1:5" ht="12.75">
      <c r="A774" s="35" t="s">
        <v>55</v>
      </c>
      <c r="E774" s="39" t="s">
        <v>2437</v>
      </c>
    </row>
    <row r="775" spans="1:5" ht="12.75">
      <c r="A775" s="35" t="s">
        <v>56</v>
      </c>
      <c r="E775" s="40" t="s">
        <v>5</v>
      </c>
    </row>
    <row r="776" spans="1:5" ht="12.75">
      <c r="A776" t="s">
        <v>57</v>
      </c>
      <c r="E776" s="39" t="s">
        <v>5</v>
      </c>
    </row>
    <row r="777" spans="1:16" ht="12.75">
      <c r="A777" t="s">
        <v>49</v>
      </c>
      <c s="34" t="s">
        <v>2438</v>
      </c>
      <c s="34" t="s">
        <v>2439</v>
      </c>
      <c s="35" t="s">
        <v>5</v>
      </c>
      <c s="6" t="s">
        <v>2440</v>
      </c>
      <c s="36" t="s">
        <v>423</v>
      </c>
      <c s="37">
        <v>51.6</v>
      </c>
      <c s="36">
        <v>5E-05</v>
      </c>
      <c s="36">
        <f>ROUND(G777*H777,6)</f>
      </c>
      <c r="L777" s="38">
        <v>0</v>
      </c>
      <c s="32">
        <f>ROUND(ROUND(L777,2)*ROUND(G777,3),2)</f>
      </c>
      <c s="36" t="s">
        <v>919</v>
      </c>
      <c>
        <f>(M777*21)/100</f>
      </c>
      <c t="s">
        <v>27</v>
      </c>
    </row>
    <row r="778" spans="1:5" ht="12.75">
      <c r="A778" s="35" t="s">
        <v>55</v>
      </c>
      <c r="E778" s="39" t="s">
        <v>2440</v>
      </c>
    </row>
    <row r="779" spans="1:5" ht="12.75">
      <c r="A779" s="35" t="s">
        <v>56</v>
      </c>
      <c r="E779" s="40" t="s">
        <v>5</v>
      </c>
    </row>
    <row r="780" spans="1:5" ht="12.75">
      <c r="A780" t="s">
        <v>57</v>
      </c>
      <c r="E780" s="39" t="s">
        <v>5</v>
      </c>
    </row>
    <row r="781" spans="1:16" ht="12.75">
      <c r="A781" t="s">
        <v>49</v>
      </c>
      <c s="34" t="s">
        <v>2441</v>
      </c>
      <c s="34" t="s">
        <v>2442</v>
      </c>
      <c s="35" t="s">
        <v>5</v>
      </c>
      <c s="6" t="s">
        <v>2443</v>
      </c>
      <c s="36" t="s">
        <v>423</v>
      </c>
      <c s="37">
        <v>51.6</v>
      </c>
      <c s="36">
        <v>0</v>
      </c>
      <c s="36">
        <f>ROUND(G781*H781,6)</f>
      </c>
      <c r="L781" s="38">
        <v>0</v>
      </c>
      <c s="32">
        <f>ROUND(ROUND(L781,2)*ROUND(G781,3),2)</f>
      </c>
      <c s="36" t="s">
        <v>919</v>
      </c>
      <c>
        <f>(M781*21)/100</f>
      </c>
      <c t="s">
        <v>27</v>
      </c>
    </row>
    <row r="782" spans="1:5" ht="12.75">
      <c r="A782" s="35" t="s">
        <v>55</v>
      </c>
      <c r="E782" s="39" t="s">
        <v>2443</v>
      </c>
    </row>
    <row r="783" spans="1:5" ht="12.75">
      <c r="A783" s="35" t="s">
        <v>56</v>
      </c>
      <c r="E783" s="40" t="s">
        <v>5</v>
      </c>
    </row>
    <row r="784" spans="1:5" ht="12.75">
      <c r="A784" t="s">
        <v>57</v>
      </c>
      <c r="E784" s="39" t="s">
        <v>5</v>
      </c>
    </row>
    <row r="785" spans="1:16" ht="12.75">
      <c r="A785" t="s">
        <v>49</v>
      </c>
      <c s="34" t="s">
        <v>2444</v>
      </c>
      <c s="34" t="s">
        <v>2445</v>
      </c>
      <c s="35" t="s">
        <v>5</v>
      </c>
      <c s="6" t="s">
        <v>2446</v>
      </c>
      <c s="36" t="s">
        <v>1171</v>
      </c>
      <c s="37">
        <v>4.644</v>
      </c>
      <c s="36">
        <v>0.001</v>
      </c>
      <c s="36">
        <f>ROUND(G785*H785,6)</f>
      </c>
      <c r="L785" s="38">
        <v>0</v>
      </c>
      <c s="32">
        <f>ROUND(ROUND(L785,2)*ROUND(G785,3),2)</f>
      </c>
      <c s="36" t="s">
        <v>919</v>
      </c>
      <c>
        <f>(M785*21)/100</f>
      </c>
      <c t="s">
        <v>27</v>
      </c>
    </row>
    <row r="786" spans="1:5" ht="12.75">
      <c r="A786" s="35" t="s">
        <v>55</v>
      </c>
      <c r="E786" s="39" t="s">
        <v>2446</v>
      </c>
    </row>
    <row r="787" spans="1:5" ht="12.75">
      <c r="A787" s="35" t="s">
        <v>56</v>
      </c>
      <c r="E787" s="40" t="s">
        <v>5</v>
      </c>
    </row>
    <row r="788" spans="1:5" ht="12.75">
      <c r="A788" t="s">
        <v>57</v>
      </c>
      <c r="E788" s="39" t="s">
        <v>2447</v>
      </c>
    </row>
    <row r="789" spans="1:16" ht="12.75">
      <c r="A789" t="s">
        <v>49</v>
      </c>
      <c s="34" t="s">
        <v>2448</v>
      </c>
      <c s="34" t="s">
        <v>2449</v>
      </c>
      <c s="35" t="s">
        <v>5</v>
      </c>
      <c s="6" t="s">
        <v>2450</v>
      </c>
      <c s="36" t="s">
        <v>236</v>
      </c>
      <c s="37">
        <v>4.128</v>
      </c>
      <c s="36">
        <v>0</v>
      </c>
      <c s="36">
        <f>ROUND(G789*H789,6)</f>
      </c>
      <c r="L789" s="38">
        <v>0</v>
      </c>
      <c s="32">
        <f>ROUND(ROUND(L789,2)*ROUND(G789,3),2)</f>
      </c>
      <c s="36" t="s">
        <v>919</v>
      </c>
      <c>
        <f>(M789*21)/100</f>
      </c>
      <c t="s">
        <v>27</v>
      </c>
    </row>
    <row r="790" spans="1:5" ht="12.75">
      <c r="A790" s="35" t="s">
        <v>55</v>
      </c>
      <c r="E790" s="39" t="s">
        <v>2450</v>
      </c>
    </row>
    <row r="791" spans="1:5" ht="12.75">
      <c r="A791" s="35" t="s">
        <v>56</v>
      </c>
      <c r="E791" s="40" t="s">
        <v>5</v>
      </c>
    </row>
    <row r="792" spans="1:5" ht="12.75">
      <c r="A792" t="s">
        <v>57</v>
      </c>
      <c r="E792" s="39" t="s">
        <v>5</v>
      </c>
    </row>
    <row r="793" spans="1:16" ht="25.5">
      <c r="A793" t="s">
        <v>49</v>
      </c>
      <c s="34" t="s">
        <v>2451</v>
      </c>
      <c s="34" t="s">
        <v>2452</v>
      </c>
      <c s="35" t="s">
        <v>5</v>
      </c>
      <c s="6" t="s">
        <v>2453</v>
      </c>
      <c s="36" t="s">
        <v>932</v>
      </c>
      <c s="37">
        <v>19.038</v>
      </c>
      <c s="36">
        <v>0</v>
      </c>
      <c s="36">
        <f>ROUND(G793*H793,6)</f>
      </c>
      <c r="L793" s="38">
        <v>0</v>
      </c>
      <c s="32">
        <f>ROUND(ROUND(L793,2)*ROUND(G793,3),2)</f>
      </c>
      <c s="36" t="s">
        <v>919</v>
      </c>
      <c>
        <f>(M793*21)/100</f>
      </c>
      <c t="s">
        <v>27</v>
      </c>
    </row>
    <row r="794" spans="1:5" ht="25.5">
      <c r="A794" s="35" t="s">
        <v>55</v>
      </c>
      <c r="E794" s="39" t="s">
        <v>2453</v>
      </c>
    </row>
    <row r="795" spans="1:5" ht="12.75">
      <c r="A795" s="35" t="s">
        <v>56</v>
      </c>
      <c r="E795" s="40" t="s">
        <v>5</v>
      </c>
    </row>
    <row r="796" spans="1:5" ht="12.75">
      <c r="A796" t="s">
        <v>57</v>
      </c>
      <c r="E796" s="39" t="s">
        <v>5</v>
      </c>
    </row>
    <row r="797" spans="1:13" ht="12.75">
      <c r="A797" t="s">
        <v>46</v>
      </c>
      <c r="C797" s="31" t="s">
        <v>2454</v>
      </c>
      <c r="E797" s="33" t="s">
        <v>2455</v>
      </c>
      <c r="J797" s="32">
        <f>0</f>
      </c>
      <c s="32">
        <f>0</f>
      </c>
      <c s="32">
        <f>0+L798+L802+L806+L810+L814+L818+L822+L826+L830+L834+L838+L842+L846+L850+L854+L858+L862+L866+L870+L874+L878+L882+L886+L890+L894+L898+L902+L906+L910+L914</f>
      </c>
      <c s="32">
        <f>0+M798+M802+M806+M810+M814+M818+M822+M826+M830+M834+M838+M842+M846+M850+M854+M858+M862+M866+M870+M874+M878+M882+M886+M890+M894+M898+M902+M906+M910+M914</f>
      </c>
    </row>
    <row r="798" spans="1:16" ht="38.25">
      <c r="A798" t="s">
        <v>49</v>
      </c>
      <c s="34" t="s">
        <v>2456</v>
      </c>
      <c s="34" t="s">
        <v>2457</v>
      </c>
      <c s="35" t="s">
        <v>5</v>
      </c>
      <c s="6" t="s">
        <v>2458</v>
      </c>
      <c s="36" t="s">
        <v>423</v>
      </c>
      <c s="37">
        <v>28.72</v>
      </c>
      <c s="36">
        <v>0.00603</v>
      </c>
      <c s="36">
        <f>ROUND(G798*H798,6)</f>
      </c>
      <c r="L798" s="38">
        <v>0</v>
      </c>
      <c s="32">
        <f>ROUND(ROUND(L798,2)*ROUND(G798,3),2)</f>
      </c>
      <c s="36" t="s">
        <v>919</v>
      </c>
      <c>
        <f>(M798*21)/100</f>
      </c>
      <c t="s">
        <v>27</v>
      </c>
    </row>
    <row r="799" spans="1:5" ht="38.25">
      <c r="A799" s="35" t="s">
        <v>55</v>
      </c>
      <c r="E799" s="39" t="s">
        <v>2458</v>
      </c>
    </row>
    <row r="800" spans="1:5" ht="12.75">
      <c r="A800" s="35" t="s">
        <v>56</v>
      </c>
      <c r="E800" s="40" t="s">
        <v>5</v>
      </c>
    </row>
    <row r="801" spans="1:5" ht="12.75">
      <c r="A801" t="s">
        <v>57</v>
      </c>
      <c r="E801" s="39" t="s">
        <v>5</v>
      </c>
    </row>
    <row r="802" spans="1:16" ht="12.75">
      <c r="A802" t="s">
        <v>49</v>
      </c>
      <c s="34" t="s">
        <v>2459</v>
      </c>
      <c s="34" t="s">
        <v>2460</v>
      </c>
      <c s="35" t="s">
        <v>5</v>
      </c>
      <c s="6" t="s">
        <v>2461</v>
      </c>
      <c s="36" t="s">
        <v>423</v>
      </c>
      <c s="37">
        <v>14.175</v>
      </c>
      <c s="36">
        <v>0.006</v>
      </c>
      <c s="36">
        <f>ROUND(G802*H802,6)</f>
      </c>
      <c r="L802" s="38">
        <v>0</v>
      </c>
      <c s="32">
        <f>ROUND(ROUND(L802,2)*ROUND(G802,3),2)</f>
      </c>
      <c s="36" t="s">
        <v>919</v>
      </c>
      <c>
        <f>(M802*21)/100</f>
      </c>
      <c t="s">
        <v>27</v>
      </c>
    </row>
    <row r="803" spans="1:5" ht="12.75">
      <c r="A803" s="35" t="s">
        <v>55</v>
      </c>
      <c r="E803" s="39" t="s">
        <v>2461</v>
      </c>
    </row>
    <row r="804" spans="1:5" ht="12.75">
      <c r="A804" s="35" t="s">
        <v>56</v>
      </c>
      <c r="E804" s="40" t="s">
        <v>5</v>
      </c>
    </row>
    <row r="805" spans="1:5" ht="12.75">
      <c r="A805" t="s">
        <v>57</v>
      </c>
      <c r="E805" s="39" t="s">
        <v>5</v>
      </c>
    </row>
    <row r="806" spans="1:16" ht="12.75">
      <c r="A806" t="s">
        <v>49</v>
      </c>
      <c s="34" t="s">
        <v>2462</v>
      </c>
      <c s="34" t="s">
        <v>2463</v>
      </c>
      <c s="35" t="s">
        <v>5</v>
      </c>
      <c s="6" t="s">
        <v>2464</v>
      </c>
      <c s="36" t="s">
        <v>423</v>
      </c>
      <c s="37">
        <v>14.175</v>
      </c>
      <c s="36">
        <v>0.00168</v>
      </c>
      <c s="36">
        <f>ROUND(G806*H806,6)</f>
      </c>
      <c r="L806" s="38">
        <v>0</v>
      </c>
      <c s="32">
        <f>ROUND(ROUND(L806,2)*ROUND(G806,3),2)</f>
      </c>
      <c s="36" t="s">
        <v>919</v>
      </c>
      <c>
        <f>(M806*21)/100</f>
      </c>
      <c t="s">
        <v>27</v>
      </c>
    </row>
    <row r="807" spans="1:5" ht="12.75">
      <c r="A807" s="35" t="s">
        <v>55</v>
      </c>
      <c r="E807" s="39" t="s">
        <v>2464</v>
      </c>
    </row>
    <row r="808" spans="1:5" ht="12.75">
      <c r="A808" s="35" t="s">
        <v>56</v>
      </c>
      <c r="E808" s="40" t="s">
        <v>5</v>
      </c>
    </row>
    <row r="809" spans="1:5" ht="12.75">
      <c r="A809" t="s">
        <v>57</v>
      </c>
      <c r="E809" s="39" t="s">
        <v>5</v>
      </c>
    </row>
    <row r="810" spans="1:16" ht="12.75">
      <c r="A810" t="s">
        <v>49</v>
      </c>
      <c s="34" t="s">
        <v>2465</v>
      </c>
      <c s="34" t="s">
        <v>2466</v>
      </c>
      <c s="35" t="s">
        <v>5</v>
      </c>
      <c s="6" t="s">
        <v>2467</v>
      </c>
      <c s="36" t="s">
        <v>423</v>
      </c>
      <c s="37">
        <v>15.981</v>
      </c>
      <c s="36">
        <v>0.00442</v>
      </c>
      <c s="36">
        <f>ROUND(G810*H810,6)</f>
      </c>
      <c r="L810" s="38">
        <v>0</v>
      </c>
      <c s="32">
        <f>ROUND(ROUND(L810,2)*ROUND(G810,3),2)</f>
      </c>
      <c s="36" t="s">
        <v>919</v>
      </c>
      <c>
        <f>(M810*21)/100</f>
      </c>
      <c t="s">
        <v>27</v>
      </c>
    </row>
    <row r="811" spans="1:5" ht="12.75">
      <c r="A811" s="35" t="s">
        <v>55</v>
      </c>
      <c r="E811" s="39" t="s">
        <v>2467</v>
      </c>
    </row>
    <row r="812" spans="1:5" ht="12.75">
      <c r="A812" s="35" t="s">
        <v>56</v>
      </c>
      <c r="E812" s="40" t="s">
        <v>5</v>
      </c>
    </row>
    <row r="813" spans="1:5" ht="12.75">
      <c r="A813" t="s">
        <v>57</v>
      </c>
      <c r="E813" s="39" t="s">
        <v>5</v>
      </c>
    </row>
    <row r="814" spans="1:16" ht="25.5">
      <c r="A814" t="s">
        <v>49</v>
      </c>
      <c s="34" t="s">
        <v>2468</v>
      </c>
      <c s="34" t="s">
        <v>2469</v>
      </c>
      <c s="35" t="s">
        <v>5</v>
      </c>
      <c s="6" t="s">
        <v>2470</v>
      </c>
      <c s="36" t="s">
        <v>423</v>
      </c>
      <c s="37">
        <v>1947.8</v>
      </c>
      <c s="36">
        <v>0</v>
      </c>
      <c s="36">
        <f>ROUND(G814*H814,6)</f>
      </c>
      <c r="L814" s="38">
        <v>0</v>
      </c>
      <c s="32">
        <f>ROUND(ROUND(L814,2)*ROUND(G814,3),2)</f>
      </c>
      <c s="36" t="s">
        <v>919</v>
      </c>
      <c>
        <f>(M814*21)/100</f>
      </c>
      <c t="s">
        <v>27</v>
      </c>
    </row>
    <row r="815" spans="1:5" ht="25.5">
      <c r="A815" s="35" t="s">
        <v>55</v>
      </c>
      <c r="E815" s="39" t="s">
        <v>2470</v>
      </c>
    </row>
    <row r="816" spans="1:5" ht="12.75">
      <c r="A816" s="35" t="s">
        <v>56</v>
      </c>
      <c r="E816" s="40" t="s">
        <v>5</v>
      </c>
    </row>
    <row r="817" spans="1:5" ht="12.75">
      <c r="A817" t="s">
        <v>57</v>
      </c>
      <c r="E817" s="39" t="s">
        <v>5</v>
      </c>
    </row>
    <row r="818" spans="1:16" ht="12.75">
      <c r="A818" t="s">
        <v>49</v>
      </c>
      <c s="34" t="s">
        <v>2471</v>
      </c>
      <c s="34" t="s">
        <v>2472</v>
      </c>
      <c s="35" t="s">
        <v>5</v>
      </c>
      <c s="6" t="s">
        <v>2473</v>
      </c>
      <c s="36" t="s">
        <v>423</v>
      </c>
      <c s="37">
        <v>233.205</v>
      </c>
      <c s="36">
        <v>0.0011</v>
      </c>
      <c s="36">
        <f>ROUND(G818*H818,6)</f>
      </c>
      <c r="L818" s="38">
        <v>0</v>
      </c>
      <c s="32">
        <f>ROUND(ROUND(L818,2)*ROUND(G818,3),2)</f>
      </c>
      <c s="36" t="s">
        <v>919</v>
      </c>
      <c>
        <f>(M818*21)/100</f>
      </c>
      <c t="s">
        <v>27</v>
      </c>
    </row>
    <row r="819" spans="1:5" ht="12.75">
      <c r="A819" s="35" t="s">
        <v>55</v>
      </c>
      <c r="E819" s="39" t="s">
        <v>2473</v>
      </c>
    </row>
    <row r="820" spans="1:5" ht="12.75">
      <c r="A820" s="35" t="s">
        <v>56</v>
      </c>
      <c r="E820" s="40" t="s">
        <v>5</v>
      </c>
    </row>
    <row r="821" spans="1:5" ht="12.75">
      <c r="A821" t="s">
        <v>57</v>
      </c>
      <c r="E821" s="39" t="s">
        <v>5</v>
      </c>
    </row>
    <row r="822" spans="1:16" ht="12.75">
      <c r="A822" t="s">
        <v>49</v>
      </c>
      <c s="34" t="s">
        <v>2474</v>
      </c>
      <c s="34" t="s">
        <v>2475</v>
      </c>
      <c s="35" t="s">
        <v>5</v>
      </c>
      <c s="6" t="s">
        <v>2476</v>
      </c>
      <c s="36" t="s">
        <v>423</v>
      </c>
      <c s="37">
        <v>789.39</v>
      </c>
      <c s="36">
        <v>0.00386</v>
      </c>
      <c s="36">
        <f>ROUND(G822*H822,6)</f>
      </c>
      <c r="L822" s="38">
        <v>0</v>
      </c>
      <c s="32">
        <f>ROUND(ROUND(L822,2)*ROUND(G822,3),2)</f>
      </c>
      <c s="36" t="s">
        <v>919</v>
      </c>
      <c>
        <f>(M822*21)/100</f>
      </c>
      <c t="s">
        <v>27</v>
      </c>
    </row>
    <row r="823" spans="1:5" ht="12.75">
      <c r="A823" s="35" t="s">
        <v>55</v>
      </c>
      <c r="E823" s="39" t="s">
        <v>2476</v>
      </c>
    </row>
    <row r="824" spans="1:5" ht="12.75">
      <c r="A824" s="35" t="s">
        <v>56</v>
      </c>
      <c r="E824" s="40" t="s">
        <v>5</v>
      </c>
    </row>
    <row r="825" spans="1:5" ht="12.75">
      <c r="A825" t="s">
        <v>57</v>
      </c>
      <c r="E825" s="39" t="s">
        <v>5</v>
      </c>
    </row>
    <row r="826" spans="1:16" ht="12.75">
      <c r="A826" t="s">
        <v>49</v>
      </c>
      <c s="34" t="s">
        <v>2477</v>
      </c>
      <c s="34" t="s">
        <v>2478</v>
      </c>
      <c s="35" t="s">
        <v>5</v>
      </c>
      <c s="6" t="s">
        <v>2479</v>
      </c>
      <c s="36" t="s">
        <v>423</v>
      </c>
      <c s="37">
        <v>774.585</v>
      </c>
      <c s="36">
        <v>0.002</v>
      </c>
      <c s="36">
        <f>ROUND(G826*H826,6)</f>
      </c>
      <c r="L826" s="38">
        <v>0</v>
      </c>
      <c s="32">
        <f>ROUND(ROUND(L826,2)*ROUND(G826,3),2)</f>
      </c>
      <c s="36" t="s">
        <v>919</v>
      </c>
      <c>
        <f>(M826*21)/100</f>
      </c>
      <c t="s">
        <v>27</v>
      </c>
    </row>
    <row r="827" spans="1:5" ht="12.75">
      <c r="A827" s="35" t="s">
        <v>55</v>
      </c>
      <c r="E827" s="39" t="s">
        <v>2479</v>
      </c>
    </row>
    <row r="828" spans="1:5" ht="12.75">
      <c r="A828" s="35" t="s">
        <v>56</v>
      </c>
      <c r="E828" s="40" t="s">
        <v>5</v>
      </c>
    </row>
    <row r="829" spans="1:5" ht="12.75">
      <c r="A829" t="s">
        <v>57</v>
      </c>
      <c r="E829" s="39" t="s">
        <v>5</v>
      </c>
    </row>
    <row r="830" spans="1:16" ht="12.75">
      <c r="A830" t="s">
        <v>49</v>
      </c>
      <c s="34" t="s">
        <v>2480</v>
      </c>
      <c s="34" t="s">
        <v>2481</v>
      </c>
      <c s="35" t="s">
        <v>5</v>
      </c>
      <c s="6" t="s">
        <v>2482</v>
      </c>
      <c s="36" t="s">
        <v>423</v>
      </c>
      <c s="37">
        <v>93.66</v>
      </c>
      <c s="36">
        <v>0.0014</v>
      </c>
      <c s="36">
        <f>ROUND(G830*H830,6)</f>
      </c>
      <c r="L830" s="38">
        <v>0</v>
      </c>
      <c s="32">
        <f>ROUND(ROUND(L830,2)*ROUND(G830,3),2)</f>
      </c>
      <c s="36" t="s">
        <v>919</v>
      </c>
      <c>
        <f>(M830*21)/100</f>
      </c>
      <c t="s">
        <v>27</v>
      </c>
    </row>
    <row r="831" spans="1:5" ht="12.75">
      <c r="A831" s="35" t="s">
        <v>55</v>
      </c>
      <c r="E831" s="39" t="s">
        <v>2482</v>
      </c>
    </row>
    <row r="832" spans="1:5" ht="12.75">
      <c r="A832" s="35" t="s">
        <v>56</v>
      </c>
      <c r="E832" s="40" t="s">
        <v>5</v>
      </c>
    </row>
    <row r="833" spans="1:5" ht="12.75">
      <c r="A833" t="s">
        <v>57</v>
      </c>
      <c r="E833" s="39" t="s">
        <v>5</v>
      </c>
    </row>
    <row r="834" spans="1:16" ht="25.5">
      <c r="A834" t="s">
        <v>49</v>
      </c>
      <c s="34" t="s">
        <v>2483</v>
      </c>
      <c s="34" t="s">
        <v>2484</v>
      </c>
      <c s="35" t="s">
        <v>5</v>
      </c>
      <c s="6" t="s">
        <v>2485</v>
      </c>
      <c s="36" t="s">
        <v>423</v>
      </c>
      <c s="37">
        <v>14.805</v>
      </c>
      <c s="36">
        <v>0.00592</v>
      </c>
      <c s="36">
        <f>ROUND(G834*H834,6)</f>
      </c>
      <c r="L834" s="38">
        <v>0</v>
      </c>
      <c s="32">
        <f>ROUND(ROUND(L834,2)*ROUND(G834,3),2)</f>
      </c>
      <c s="36" t="s">
        <v>919</v>
      </c>
      <c>
        <f>(M834*21)/100</f>
      </c>
      <c t="s">
        <v>27</v>
      </c>
    </row>
    <row r="835" spans="1:5" ht="25.5">
      <c r="A835" s="35" t="s">
        <v>55</v>
      </c>
      <c r="E835" s="39" t="s">
        <v>2485</v>
      </c>
    </row>
    <row r="836" spans="1:5" ht="12.75">
      <c r="A836" s="35" t="s">
        <v>56</v>
      </c>
      <c r="E836" s="40" t="s">
        <v>5</v>
      </c>
    </row>
    <row r="837" spans="1:5" ht="12.75">
      <c r="A837" t="s">
        <v>57</v>
      </c>
      <c r="E837" s="39" t="s">
        <v>5</v>
      </c>
    </row>
    <row r="838" spans="1:16" ht="12.75">
      <c r="A838" t="s">
        <v>49</v>
      </c>
      <c s="34" t="s">
        <v>2486</v>
      </c>
      <c s="34" t="s">
        <v>2487</v>
      </c>
      <c s="35" t="s">
        <v>5</v>
      </c>
      <c s="6" t="s">
        <v>2488</v>
      </c>
      <c s="36" t="s">
        <v>423</v>
      </c>
      <c s="37">
        <v>139.545</v>
      </c>
      <c s="36">
        <v>0.0032</v>
      </c>
      <c s="36">
        <f>ROUND(G838*H838,6)</f>
      </c>
      <c r="L838" s="38">
        <v>0</v>
      </c>
      <c s="32">
        <f>ROUND(ROUND(L838,2)*ROUND(G838,3),2)</f>
      </c>
      <c s="36" t="s">
        <v>919</v>
      </c>
      <c>
        <f>(M838*21)/100</f>
      </c>
      <c t="s">
        <v>27</v>
      </c>
    </row>
    <row r="839" spans="1:5" ht="12.75">
      <c r="A839" s="35" t="s">
        <v>55</v>
      </c>
      <c r="E839" s="39" t="s">
        <v>2488</v>
      </c>
    </row>
    <row r="840" spans="1:5" ht="12.75">
      <c r="A840" s="35" t="s">
        <v>56</v>
      </c>
      <c r="E840" s="40" t="s">
        <v>5</v>
      </c>
    </row>
    <row r="841" spans="1:5" ht="12.75">
      <c r="A841" t="s">
        <v>57</v>
      </c>
      <c r="E841" s="39" t="s">
        <v>5</v>
      </c>
    </row>
    <row r="842" spans="1:16" ht="25.5">
      <c r="A842" t="s">
        <v>49</v>
      </c>
      <c s="34" t="s">
        <v>2489</v>
      </c>
      <c s="34" t="s">
        <v>2490</v>
      </c>
      <c s="35" t="s">
        <v>5</v>
      </c>
      <c s="6" t="s">
        <v>2491</v>
      </c>
      <c s="36" t="s">
        <v>423</v>
      </c>
      <c s="37">
        <v>114.45</v>
      </c>
      <c s="36">
        <v>0.006</v>
      </c>
      <c s="36">
        <f>ROUND(G842*H842,6)</f>
      </c>
      <c r="L842" s="38">
        <v>0</v>
      </c>
      <c s="32">
        <f>ROUND(ROUND(L842,2)*ROUND(G842,3),2)</f>
      </c>
      <c s="36" t="s">
        <v>919</v>
      </c>
      <c>
        <f>(M842*21)/100</f>
      </c>
      <c t="s">
        <v>27</v>
      </c>
    </row>
    <row r="843" spans="1:5" ht="25.5">
      <c r="A843" s="35" t="s">
        <v>55</v>
      </c>
      <c r="E843" s="39" t="s">
        <v>2491</v>
      </c>
    </row>
    <row r="844" spans="1:5" ht="12.75">
      <c r="A844" s="35" t="s">
        <v>56</v>
      </c>
      <c r="E844" s="40" t="s">
        <v>5</v>
      </c>
    </row>
    <row r="845" spans="1:5" ht="12.75">
      <c r="A845" t="s">
        <v>57</v>
      </c>
      <c r="E845" s="39" t="s">
        <v>5</v>
      </c>
    </row>
    <row r="846" spans="1:16" ht="12.75">
      <c r="A846" t="s">
        <v>49</v>
      </c>
      <c s="34" t="s">
        <v>2492</v>
      </c>
      <c s="34" t="s">
        <v>2493</v>
      </c>
      <c s="35" t="s">
        <v>5</v>
      </c>
      <c s="6" t="s">
        <v>2494</v>
      </c>
      <c s="36" t="s">
        <v>423</v>
      </c>
      <c s="37">
        <v>120.173</v>
      </c>
      <c s="36">
        <v>0.0036</v>
      </c>
      <c s="36">
        <f>ROUND(G846*H846,6)</f>
      </c>
      <c r="L846" s="38">
        <v>0</v>
      </c>
      <c s="32">
        <f>ROUND(ROUND(L846,2)*ROUND(G846,3),2)</f>
      </c>
      <c s="36" t="s">
        <v>919</v>
      </c>
      <c>
        <f>(M846*21)/100</f>
      </c>
      <c t="s">
        <v>27</v>
      </c>
    </row>
    <row r="847" spans="1:5" ht="12.75">
      <c r="A847" s="35" t="s">
        <v>55</v>
      </c>
      <c r="E847" s="39" t="s">
        <v>2494</v>
      </c>
    </row>
    <row r="848" spans="1:5" ht="12.75">
      <c r="A848" s="35" t="s">
        <v>56</v>
      </c>
      <c r="E848" s="40" t="s">
        <v>5</v>
      </c>
    </row>
    <row r="849" spans="1:5" ht="12.75">
      <c r="A849" t="s">
        <v>57</v>
      </c>
      <c r="E849" s="39" t="s">
        <v>5</v>
      </c>
    </row>
    <row r="850" spans="1:16" ht="25.5">
      <c r="A850" t="s">
        <v>49</v>
      </c>
      <c s="34" t="s">
        <v>2495</v>
      </c>
      <c s="34" t="s">
        <v>2496</v>
      </c>
      <c s="35" t="s">
        <v>5</v>
      </c>
      <c s="6" t="s">
        <v>2497</v>
      </c>
      <c s="36" t="s">
        <v>423</v>
      </c>
      <c s="37">
        <v>1130.1</v>
      </c>
      <c s="36">
        <v>0.00606</v>
      </c>
      <c s="36">
        <f>ROUND(G850*H850,6)</f>
      </c>
      <c r="L850" s="38">
        <v>0</v>
      </c>
      <c s="32">
        <f>ROUND(ROUND(L850,2)*ROUND(G850,3),2)</f>
      </c>
      <c s="36" t="s">
        <v>919</v>
      </c>
      <c>
        <f>(M850*21)/100</f>
      </c>
      <c t="s">
        <v>27</v>
      </c>
    </row>
    <row r="851" spans="1:5" ht="25.5">
      <c r="A851" s="35" t="s">
        <v>55</v>
      </c>
      <c r="E851" s="39" t="s">
        <v>2497</v>
      </c>
    </row>
    <row r="852" spans="1:5" ht="12.75">
      <c r="A852" s="35" t="s">
        <v>56</v>
      </c>
      <c r="E852" s="40" t="s">
        <v>5</v>
      </c>
    </row>
    <row r="853" spans="1:5" ht="12.75">
      <c r="A853" t="s">
        <v>57</v>
      </c>
      <c r="E853" s="39" t="s">
        <v>5</v>
      </c>
    </row>
    <row r="854" spans="1:16" ht="12.75">
      <c r="A854" t="s">
        <v>49</v>
      </c>
      <c s="34" t="s">
        <v>2498</v>
      </c>
      <c s="34" t="s">
        <v>2499</v>
      </c>
      <c s="35" t="s">
        <v>5</v>
      </c>
      <c s="6" t="s">
        <v>2500</v>
      </c>
      <c s="36" t="s">
        <v>423</v>
      </c>
      <c s="37">
        <v>51.92</v>
      </c>
      <c s="36">
        <v>0.0023</v>
      </c>
      <c s="36">
        <f>ROUND(G854*H854,6)</f>
      </c>
      <c r="L854" s="38">
        <v>0</v>
      </c>
      <c s="32">
        <f>ROUND(ROUND(L854,2)*ROUND(G854,3),2)</f>
      </c>
      <c s="36" t="s">
        <v>919</v>
      </c>
      <c>
        <f>(M854*21)/100</f>
      </c>
      <c t="s">
        <v>27</v>
      </c>
    </row>
    <row r="855" spans="1:5" ht="12.75">
      <c r="A855" s="35" t="s">
        <v>55</v>
      </c>
      <c r="E855" s="39" t="s">
        <v>2500</v>
      </c>
    </row>
    <row r="856" spans="1:5" ht="12.75">
      <c r="A856" s="35" t="s">
        <v>56</v>
      </c>
      <c r="E856" s="40" t="s">
        <v>5</v>
      </c>
    </row>
    <row r="857" spans="1:5" ht="12.75">
      <c r="A857" t="s">
        <v>57</v>
      </c>
      <c r="E857" s="39" t="s">
        <v>5</v>
      </c>
    </row>
    <row r="858" spans="1:16" ht="12.75">
      <c r="A858" t="s">
        <v>49</v>
      </c>
      <c s="34" t="s">
        <v>2501</v>
      </c>
      <c s="34" t="s">
        <v>2502</v>
      </c>
      <c s="35" t="s">
        <v>5</v>
      </c>
      <c s="6" t="s">
        <v>2503</v>
      </c>
      <c s="36" t="s">
        <v>423</v>
      </c>
      <c s="37">
        <v>937.64</v>
      </c>
      <c s="36">
        <v>0.0046</v>
      </c>
      <c s="36">
        <f>ROUND(G858*H858,6)</f>
      </c>
      <c r="L858" s="38">
        <v>0</v>
      </c>
      <c s="32">
        <f>ROUND(ROUND(L858,2)*ROUND(G858,3),2)</f>
      </c>
      <c s="36" t="s">
        <v>919</v>
      </c>
      <c>
        <f>(M858*21)/100</f>
      </c>
      <c t="s">
        <v>27</v>
      </c>
    </row>
    <row r="859" spans="1:5" ht="12.75">
      <c r="A859" s="35" t="s">
        <v>55</v>
      </c>
      <c r="E859" s="39" t="s">
        <v>2503</v>
      </c>
    </row>
    <row r="860" spans="1:5" ht="12.75">
      <c r="A860" s="35" t="s">
        <v>56</v>
      </c>
      <c r="E860" s="40" t="s">
        <v>5</v>
      </c>
    </row>
    <row r="861" spans="1:5" ht="12.75">
      <c r="A861" t="s">
        <v>57</v>
      </c>
      <c r="E861" s="39" t="s">
        <v>5</v>
      </c>
    </row>
    <row r="862" spans="1:16" ht="12.75">
      <c r="A862" t="s">
        <v>49</v>
      </c>
      <c s="34" t="s">
        <v>2504</v>
      </c>
      <c s="34" t="s">
        <v>2505</v>
      </c>
      <c s="35" t="s">
        <v>5</v>
      </c>
      <c s="6" t="s">
        <v>2506</v>
      </c>
      <c s="36" t="s">
        <v>423</v>
      </c>
      <c s="37">
        <v>253.55</v>
      </c>
      <c s="36">
        <v>0.00345</v>
      </c>
      <c s="36">
        <f>ROUND(G862*H862,6)</f>
      </c>
      <c r="L862" s="38">
        <v>0</v>
      </c>
      <c s="32">
        <f>ROUND(ROUND(L862,2)*ROUND(G862,3),2)</f>
      </c>
      <c s="36" t="s">
        <v>919</v>
      </c>
      <c>
        <f>(M862*21)/100</f>
      </c>
      <c t="s">
        <v>27</v>
      </c>
    </row>
    <row r="863" spans="1:5" ht="12.75">
      <c r="A863" s="35" t="s">
        <v>55</v>
      </c>
      <c r="E863" s="39" t="s">
        <v>2506</v>
      </c>
    </row>
    <row r="864" spans="1:5" ht="12.75">
      <c r="A864" s="35" t="s">
        <v>56</v>
      </c>
      <c r="E864" s="40" t="s">
        <v>5</v>
      </c>
    </row>
    <row r="865" spans="1:5" ht="12.75">
      <c r="A865" t="s">
        <v>57</v>
      </c>
      <c r="E865" s="39" t="s">
        <v>5</v>
      </c>
    </row>
    <row r="866" spans="1:16" ht="25.5">
      <c r="A866" t="s">
        <v>49</v>
      </c>
      <c s="34" t="s">
        <v>2507</v>
      </c>
      <c s="34" t="s">
        <v>2508</v>
      </c>
      <c s="35" t="s">
        <v>5</v>
      </c>
      <c s="6" t="s">
        <v>2509</v>
      </c>
      <c s="36" t="s">
        <v>423</v>
      </c>
      <c s="37">
        <v>1998.6</v>
      </c>
      <c s="36">
        <v>0.00058</v>
      </c>
      <c s="36">
        <f>ROUND(G866*H866,6)</f>
      </c>
      <c r="L866" s="38">
        <v>0</v>
      </c>
      <c s="32">
        <f>ROUND(ROUND(L866,2)*ROUND(G866,3),2)</f>
      </c>
      <c s="36" t="s">
        <v>919</v>
      </c>
      <c>
        <f>(M866*21)/100</f>
      </c>
      <c t="s">
        <v>27</v>
      </c>
    </row>
    <row r="867" spans="1:5" ht="25.5">
      <c r="A867" s="35" t="s">
        <v>55</v>
      </c>
      <c r="E867" s="39" t="s">
        <v>2509</v>
      </c>
    </row>
    <row r="868" spans="1:5" ht="12.75">
      <c r="A868" s="35" t="s">
        <v>56</v>
      </c>
      <c r="E868" s="40" t="s">
        <v>5</v>
      </c>
    </row>
    <row r="869" spans="1:5" ht="12.75">
      <c r="A869" t="s">
        <v>57</v>
      </c>
      <c r="E869" s="39" t="s">
        <v>5</v>
      </c>
    </row>
    <row r="870" spans="1:16" ht="12.75">
      <c r="A870" t="s">
        <v>49</v>
      </c>
      <c s="34" t="s">
        <v>2510</v>
      </c>
      <c s="34" t="s">
        <v>2511</v>
      </c>
      <c s="35" t="s">
        <v>5</v>
      </c>
      <c s="6" t="s">
        <v>2512</v>
      </c>
      <c s="36" t="s">
        <v>423</v>
      </c>
      <c s="37">
        <v>127.05</v>
      </c>
      <c s="36">
        <v>0.0054</v>
      </c>
      <c s="36">
        <f>ROUND(G870*H870,6)</f>
      </c>
      <c r="L870" s="38">
        <v>0</v>
      </c>
      <c s="32">
        <f>ROUND(ROUND(L870,2)*ROUND(G870,3),2)</f>
      </c>
      <c s="36" t="s">
        <v>919</v>
      </c>
      <c>
        <f>(M870*21)/100</f>
      </c>
      <c t="s">
        <v>27</v>
      </c>
    </row>
    <row r="871" spans="1:5" ht="12.75">
      <c r="A871" s="35" t="s">
        <v>55</v>
      </c>
      <c r="E871" s="39" t="s">
        <v>2512</v>
      </c>
    </row>
    <row r="872" spans="1:5" ht="12.75">
      <c r="A872" s="35" t="s">
        <v>56</v>
      </c>
      <c r="E872" s="40" t="s">
        <v>5</v>
      </c>
    </row>
    <row r="873" spans="1:5" ht="12.75">
      <c r="A873" t="s">
        <v>57</v>
      </c>
      <c r="E873" s="39" t="s">
        <v>5</v>
      </c>
    </row>
    <row r="874" spans="1:16" ht="12.75">
      <c r="A874" t="s">
        <v>49</v>
      </c>
      <c s="34" t="s">
        <v>2513</v>
      </c>
      <c s="34" t="s">
        <v>2514</v>
      </c>
      <c s="35" t="s">
        <v>5</v>
      </c>
      <c s="6" t="s">
        <v>2515</v>
      </c>
      <c s="36" t="s">
        <v>423</v>
      </c>
      <c s="37">
        <v>918.96</v>
      </c>
      <c s="36">
        <v>0.0045</v>
      </c>
      <c s="36">
        <f>ROUND(G874*H874,6)</f>
      </c>
      <c r="L874" s="38">
        <v>0</v>
      </c>
      <c s="32">
        <f>ROUND(ROUND(L874,2)*ROUND(G874,3),2)</f>
      </c>
      <c s="36" t="s">
        <v>919</v>
      </c>
      <c>
        <f>(M874*21)/100</f>
      </c>
      <c t="s">
        <v>27</v>
      </c>
    </row>
    <row r="875" spans="1:5" ht="12.75">
      <c r="A875" s="35" t="s">
        <v>55</v>
      </c>
      <c r="E875" s="39" t="s">
        <v>2515</v>
      </c>
    </row>
    <row r="876" spans="1:5" ht="12.75">
      <c r="A876" s="35" t="s">
        <v>56</v>
      </c>
      <c r="E876" s="40" t="s">
        <v>5</v>
      </c>
    </row>
    <row r="877" spans="1:5" ht="12.75">
      <c r="A877" t="s">
        <v>57</v>
      </c>
      <c r="E877" s="39" t="s">
        <v>5</v>
      </c>
    </row>
    <row r="878" spans="1:16" ht="12.75">
      <c r="A878" t="s">
        <v>49</v>
      </c>
      <c s="34" t="s">
        <v>2516</v>
      </c>
      <c s="34" t="s">
        <v>2517</v>
      </c>
      <c s="35" t="s">
        <v>5</v>
      </c>
      <c s="6" t="s">
        <v>2518</v>
      </c>
      <c s="36" t="s">
        <v>423</v>
      </c>
      <c s="37">
        <v>1052.52</v>
      </c>
      <c s="36">
        <v>0.006</v>
      </c>
      <c s="36">
        <f>ROUND(G878*H878,6)</f>
      </c>
      <c r="L878" s="38">
        <v>0</v>
      </c>
      <c s="32">
        <f>ROUND(ROUND(L878,2)*ROUND(G878,3),2)</f>
      </c>
      <c s="36" t="s">
        <v>919</v>
      </c>
      <c>
        <f>(M878*21)/100</f>
      </c>
      <c t="s">
        <v>27</v>
      </c>
    </row>
    <row r="879" spans="1:5" ht="12.75">
      <c r="A879" s="35" t="s">
        <v>55</v>
      </c>
      <c r="E879" s="39" t="s">
        <v>2518</v>
      </c>
    </row>
    <row r="880" spans="1:5" ht="12.75">
      <c r="A880" s="35" t="s">
        <v>56</v>
      </c>
      <c r="E880" s="40" t="s">
        <v>5</v>
      </c>
    </row>
    <row r="881" spans="1:5" ht="12.75">
      <c r="A881" t="s">
        <v>57</v>
      </c>
      <c r="E881" s="39" t="s">
        <v>5</v>
      </c>
    </row>
    <row r="882" spans="1:16" ht="25.5">
      <c r="A882" t="s">
        <v>49</v>
      </c>
      <c s="34" t="s">
        <v>2519</v>
      </c>
      <c s="34" t="s">
        <v>2520</v>
      </c>
      <c s="35" t="s">
        <v>5</v>
      </c>
      <c s="6" t="s">
        <v>2521</v>
      </c>
      <c s="36" t="s">
        <v>423</v>
      </c>
      <c s="37">
        <v>17.4</v>
      </c>
      <c s="36">
        <v>0.000121</v>
      </c>
      <c s="36">
        <f>ROUND(G882*H882,6)</f>
      </c>
      <c r="L882" s="38">
        <v>0</v>
      </c>
      <c s="32">
        <f>ROUND(ROUND(L882,2)*ROUND(G882,3),2)</f>
      </c>
      <c s="36" t="s">
        <v>919</v>
      </c>
      <c>
        <f>(M882*21)/100</f>
      </c>
      <c t="s">
        <v>27</v>
      </c>
    </row>
    <row r="883" spans="1:5" ht="25.5">
      <c r="A883" s="35" t="s">
        <v>55</v>
      </c>
      <c r="E883" s="39" t="s">
        <v>2521</v>
      </c>
    </row>
    <row r="884" spans="1:5" ht="12.75">
      <c r="A884" s="35" t="s">
        <v>56</v>
      </c>
      <c r="E884" s="40" t="s">
        <v>5</v>
      </c>
    </row>
    <row r="885" spans="1:5" ht="12.75">
      <c r="A885" t="s">
        <v>57</v>
      </c>
      <c r="E885" s="39" t="s">
        <v>5</v>
      </c>
    </row>
    <row r="886" spans="1:16" ht="12.75">
      <c r="A886" t="s">
        <v>49</v>
      </c>
      <c s="34" t="s">
        <v>2522</v>
      </c>
      <c s="34" t="s">
        <v>2523</v>
      </c>
      <c s="35" t="s">
        <v>5</v>
      </c>
      <c s="6" t="s">
        <v>2524</v>
      </c>
      <c s="36" t="s">
        <v>423</v>
      </c>
      <c s="37">
        <v>18.27</v>
      </c>
      <c s="36">
        <v>0.0024</v>
      </c>
      <c s="36">
        <f>ROUND(G886*H886,6)</f>
      </c>
      <c r="L886" s="38">
        <v>0</v>
      </c>
      <c s="32">
        <f>ROUND(ROUND(L886,2)*ROUND(G886,3),2)</f>
      </c>
      <c s="36" t="s">
        <v>919</v>
      </c>
      <c>
        <f>(M886*21)/100</f>
      </c>
      <c t="s">
        <v>27</v>
      </c>
    </row>
    <row r="887" spans="1:5" ht="12.75">
      <c r="A887" s="35" t="s">
        <v>55</v>
      </c>
      <c r="E887" s="39" t="s">
        <v>2524</v>
      </c>
    </row>
    <row r="888" spans="1:5" ht="12.75">
      <c r="A888" s="35" t="s">
        <v>56</v>
      </c>
      <c r="E888" s="40" t="s">
        <v>5</v>
      </c>
    </row>
    <row r="889" spans="1:5" ht="12.75">
      <c r="A889" t="s">
        <v>57</v>
      </c>
      <c r="E889" s="39" t="s">
        <v>5</v>
      </c>
    </row>
    <row r="890" spans="1:16" ht="25.5">
      <c r="A890" t="s">
        <v>49</v>
      </c>
      <c s="34" t="s">
        <v>2525</v>
      </c>
      <c s="34" t="s">
        <v>2526</v>
      </c>
      <c s="35" t="s">
        <v>5</v>
      </c>
      <c s="6" t="s">
        <v>2527</v>
      </c>
      <c s="36" t="s">
        <v>423</v>
      </c>
      <c s="37">
        <v>1133.68</v>
      </c>
      <c s="36">
        <v>0.00058</v>
      </c>
      <c s="36">
        <f>ROUND(G890*H890,6)</f>
      </c>
      <c r="L890" s="38">
        <v>0</v>
      </c>
      <c s="32">
        <f>ROUND(ROUND(L890,2)*ROUND(G890,3),2)</f>
      </c>
      <c s="36" t="s">
        <v>919</v>
      </c>
      <c>
        <f>(M890*21)/100</f>
      </c>
      <c t="s">
        <v>27</v>
      </c>
    </row>
    <row r="891" spans="1:5" ht="25.5">
      <c r="A891" s="35" t="s">
        <v>55</v>
      </c>
      <c r="E891" s="39" t="s">
        <v>2527</v>
      </c>
    </row>
    <row r="892" spans="1:5" ht="12.75">
      <c r="A892" s="35" t="s">
        <v>56</v>
      </c>
      <c r="E892" s="40" t="s">
        <v>5</v>
      </c>
    </row>
    <row r="893" spans="1:5" ht="12.75">
      <c r="A893" t="s">
        <v>57</v>
      </c>
      <c r="E893" s="39" t="s">
        <v>5</v>
      </c>
    </row>
    <row r="894" spans="1:16" ht="12.75">
      <c r="A894" t="s">
        <v>49</v>
      </c>
      <c s="34" t="s">
        <v>2528</v>
      </c>
      <c s="34" t="s">
        <v>2529</v>
      </c>
      <c s="35" t="s">
        <v>5</v>
      </c>
      <c s="6" t="s">
        <v>2530</v>
      </c>
      <c s="36" t="s">
        <v>236</v>
      </c>
      <c s="37">
        <v>138.004</v>
      </c>
      <c s="36">
        <v>0.02</v>
      </c>
      <c s="36">
        <f>ROUND(G894*H894,6)</f>
      </c>
      <c r="L894" s="38">
        <v>0</v>
      </c>
      <c s="32">
        <f>ROUND(ROUND(L894,2)*ROUND(G894,3),2)</f>
      </c>
      <c s="36" t="s">
        <v>919</v>
      </c>
      <c>
        <f>(M894*21)/100</f>
      </c>
      <c t="s">
        <v>27</v>
      </c>
    </row>
    <row r="895" spans="1:5" ht="12.75">
      <c r="A895" s="35" t="s">
        <v>55</v>
      </c>
      <c r="E895" s="39" t="s">
        <v>2530</v>
      </c>
    </row>
    <row r="896" spans="1:5" ht="12.75">
      <c r="A896" s="35" t="s">
        <v>56</v>
      </c>
      <c r="E896" s="40" t="s">
        <v>5</v>
      </c>
    </row>
    <row r="897" spans="1:5" ht="12.75">
      <c r="A897" t="s">
        <v>57</v>
      </c>
      <c r="E897" s="39" t="s">
        <v>5</v>
      </c>
    </row>
    <row r="898" spans="1:16" ht="25.5">
      <c r="A898" t="s">
        <v>49</v>
      </c>
      <c s="34" t="s">
        <v>2531</v>
      </c>
      <c s="34" t="s">
        <v>2532</v>
      </c>
      <c s="35" t="s">
        <v>5</v>
      </c>
      <c s="6" t="s">
        <v>2533</v>
      </c>
      <c s="36" t="s">
        <v>423</v>
      </c>
      <c s="37">
        <v>1503.6</v>
      </c>
      <c s="36">
        <v>0</v>
      </c>
      <c s="36">
        <f>ROUND(G898*H898,6)</f>
      </c>
      <c r="L898" s="38">
        <v>0</v>
      </c>
      <c s="32">
        <f>ROUND(ROUND(L898,2)*ROUND(G898,3),2)</f>
      </c>
      <c s="36" t="s">
        <v>919</v>
      </c>
      <c>
        <f>(M898*21)/100</f>
      </c>
      <c t="s">
        <v>27</v>
      </c>
    </row>
    <row r="899" spans="1:5" ht="25.5">
      <c r="A899" s="35" t="s">
        <v>55</v>
      </c>
      <c r="E899" s="39" t="s">
        <v>2533</v>
      </c>
    </row>
    <row r="900" spans="1:5" ht="12.75">
      <c r="A900" s="35" t="s">
        <v>56</v>
      </c>
      <c r="E900" s="40" t="s">
        <v>5</v>
      </c>
    </row>
    <row r="901" spans="1:5" ht="12.75">
      <c r="A901" t="s">
        <v>57</v>
      </c>
      <c r="E901" s="39" t="s">
        <v>5</v>
      </c>
    </row>
    <row r="902" spans="1:16" ht="12.75">
      <c r="A902" t="s">
        <v>49</v>
      </c>
      <c s="34" t="s">
        <v>2534</v>
      </c>
      <c s="34" t="s">
        <v>2535</v>
      </c>
      <c s="35" t="s">
        <v>5</v>
      </c>
      <c s="6" t="s">
        <v>2536</v>
      </c>
      <c s="36" t="s">
        <v>423</v>
      </c>
      <c s="37">
        <v>1653.96</v>
      </c>
      <c s="36">
        <v>0.0004</v>
      </c>
      <c s="36">
        <f>ROUND(G902*H902,6)</f>
      </c>
      <c r="L902" s="38">
        <v>0</v>
      </c>
      <c s="32">
        <f>ROUND(ROUND(L902,2)*ROUND(G902,3),2)</f>
      </c>
      <c s="36" t="s">
        <v>919</v>
      </c>
      <c>
        <f>(M902*21)/100</f>
      </c>
      <c t="s">
        <v>27</v>
      </c>
    </row>
    <row r="903" spans="1:5" ht="12.75">
      <c r="A903" s="35" t="s">
        <v>55</v>
      </c>
      <c r="E903" s="39" t="s">
        <v>2536</v>
      </c>
    </row>
    <row r="904" spans="1:5" ht="12.75">
      <c r="A904" s="35" t="s">
        <v>56</v>
      </c>
      <c r="E904" s="40" t="s">
        <v>5</v>
      </c>
    </row>
    <row r="905" spans="1:5" ht="12.75">
      <c r="A905" t="s">
        <v>57</v>
      </c>
      <c r="E905" s="39" t="s">
        <v>5</v>
      </c>
    </row>
    <row r="906" spans="1:16" ht="12.75">
      <c r="A906" t="s">
        <v>49</v>
      </c>
      <c s="34" t="s">
        <v>2537</v>
      </c>
      <c s="34" t="s">
        <v>2538</v>
      </c>
      <c s="35" t="s">
        <v>5</v>
      </c>
      <c s="6" t="s">
        <v>2539</v>
      </c>
      <c s="36" t="s">
        <v>423</v>
      </c>
      <c s="37">
        <v>1836.9</v>
      </c>
      <c s="36">
        <v>0</v>
      </c>
      <c s="36">
        <f>ROUND(G906*H906,6)</f>
      </c>
      <c r="L906" s="38">
        <v>0</v>
      </c>
      <c s="32">
        <f>ROUND(ROUND(L906,2)*ROUND(G906,3),2)</f>
      </c>
      <c s="36" t="s">
        <v>99</v>
      </c>
      <c>
        <f>(M906*21)/100</f>
      </c>
      <c t="s">
        <v>27</v>
      </c>
    </row>
    <row r="907" spans="1:5" ht="12.75">
      <c r="A907" s="35" t="s">
        <v>55</v>
      </c>
      <c r="E907" s="39" t="s">
        <v>2539</v>
      </c>
    </row>
    <row r="908" spans="1:5" ht="12.75">
      <c r="A908" s="35" t="s">
        <v>56</v>
      </c>
      <c r="E908" s="40" t="s">
        <v>5</v>
      </c>
    </row>
    <row r="909" spans="1:5" ht="12.75">
      <c r="A909" t="s">
        <v>57</v>
      </c>
      <c r="E909" s="39" t="s">
        <v>5</v>
      </c>
    </row>
    <row r="910" spans="1:16" ht="12.75">
      <c r="A910" t="s">
        <v>49</v>
      </c>
      <c s="34" t="s">
        <v>2540</v>
      </c>
      <c s="34" t="s">
        <v>2541</v>
      </c>
      <c s="35" t="s">
        <v>5</v>
      </c>
      <c s="6" t="s">
        <v>2542</v>
      </c>
      <c s="36" t="s">
        <v>423</v>
      </c>
      <c s="37">
        <v>1983.852</v>
      </c>
      <c s="36">
        <v>0.0003</v>
      </c>
      <c s="36">
        <f>ROUND(G910*H910,6)</f>
      </c>
      <c r="L910" s="38">
        <v>0</v>
      </c>
      <c s="32">
        <f>ROUND(ROUND(L910,2)*ROUND(G910,3),2)</f>
      </c>
      <c s="36" t="s">
        <v>919</v>
      </c>
      <c>
        <f>(M910*21)/100</f>
      </c>
      <c t="s">
        <v>27</v>
      </c>
    </row>
    <row r="911" spans="1:5" ht="12.75">
      <c r="A911" s="35" t="s">
        <v>55</v>
      </c>
      <c r="E911" s="39" t="s">
        <v>2542</v>
      </c>
    </row>
    <row r="912" spans="1:5" ht="12.75">
      <c r="A912" s="35" t="s">
        <v>56</v>
      </c>
      <c r="E912" s="40" t="s">
        <v>5</v>
      </c>
    </row>
    <row r="913" spans="1:5" ht="12.75">
      <c r="A913" t="s">
        <v>57</v>
      </c>
      <c r="E913" s="39" t="s">
        <v>5</v>
      </c>
    </row>
    <row r="914" spans="1:16" ht="25.5">
      <c r="A914" t="s">
        <v>49</v>
      </c>
      <c s="34" t="s">
        <v>2543</v>
      </c>
      <c s="34" t="s">
        <v>2544</v>
      </c>
      <c s="35" t="s">
        <v>5</v>
      </c>
      <c s="6" t="s">
        <v>2545</v>
      </c>
      <c s="36" t="s">
        <v>932</v>
      </c>
      <c s="37">
        <v>36.162</v>
      </c>
      <c s="36">
        <v>0</v>
      </c>
      <c s="36">
        <f>ROUND(G914*H914,6)</f>
      </c>
      <c r="L914" s="38">
        <v>0</v>
      </c>
      <c s="32">
        <f>ROUND(ROUND(L914,2)*ROUND(G914,3),2)</f>
      </c>
      <c s="36" t="s">
        <v>919</v>
      </c>
      <c>
        <f>(M914*21)/100</f>
      </c>
      <c t="s">
        <v>27</v>
      </c>
    </row>
    <row r="915" spans="1:5" ht="25.5">
      <c r="A915" s="35" t="s">
        <v>55</v>
      </c>
      <c r="E915" s="39" t="s">
        <v>2545</v>
      </c>
    </row>
    <row r="916" spans="1:5" ht="12.75">
      <c r="A916" s="35" t="s">
        <v>56</v>
      </c>
      <c r="E916" s="40" t="s">
        <v>5</v>
      </c>
    </row>
    <row r="917" spans="1:5" ht="12.75">
      <c r="A917" t="s">
        <v>57</v>
      </c>
      <c r="E917" s="39" t="s">
        <v>5</v>
      </c>
    </row>
    <row r="918" spans="1:13" ht="12.75">
      <c r="A918" t="s">
        <v>46</v>
      </c>
      <c r="C918" s="31" t="s">
        <v>2546</v>
      </c>
      <c r="E918" s="33" t="s">
        <v>2547</v>
      </c>
      <c r="J918" s="32">
        <f>0</f>
      </c>
      <c s="32">
        <f>0</f>
      </c>
      <c s="32">
        <f>0+L919+L923+L927+L931+L935+L939+L943+L947+L951+L955+L959+L963+L967+L971+L975+L979+L983+L987+L991+L995+L999+L1003+L1007+L1011+L1015+L1019+L1023+L1027+L1031+L1035+L1039</f>
      </c>
      <c s="32">
        <f>0+M919+M923+M927+M931+M935+M939+M943+M947+M951+M955+M959+M963+M967+M971+M975+M979+M983+M987+M991+M995+M999+M1003+M1007+M1011+M1015+M1019+M1023+M1027+M1031+M1035+M1039</f>
      </c>
    </row>
    <row r="919" spans="1:16" ht="12.75">
      <c r="A919" t="s">
        <v>49</v>
      </c>
      <c s="34" t="s">
        <v>2548</v>
      </c>
      <c s="34" t="s">
        <v>2549</v>
      </c>
      <c s="35" t="s">
        <v>5</v>
      </c>
      <c s="6" t="s">
        <v>2550</v>
      </c>
      <c s="36" t="s">
        <v>64</v>
      </c>
      <c s="37">
        <v>18</v>
      </c>
      <c s="36">
        <v>0.000364</v>
      </c>
      <c s="36">
        <f>ROUND(G919*H919,6)</f>
      </c>
      <c r="L919" s="38">
        <v>0</v>
      </c>
      <c s="32">
        <f>ROUND(ROUND(L919,2)*ROUND(G919,3),2)</f>
      </c>
      <c s="36" t="s">
        <v>919</v>
      </c>
      <c>
        <f>(M919*21)/100</f>
      </c>
      <c t="s">
        <v>27</v>
      </c>
    </row>
    <row r="920" spans="1:5" ht="12.75">
      <c r="A920" s="35" t="s">
        <v>55</v>
      </c>
      <c r="E920" s="39" t="s">
        <v>2550</v>
      </c>
    </row>
    <row r="921" spans="1:5" ht="12.75">
      <c r="A921" s="35" t="s">
        <v>56</v>
      </c>
      <c r="E921" s="40" t="s">
        <v>5</v>
      </c>
    </row>
    <row r="922" spans="1:5" ht="12.75">
      <c r="A922" t="s">
        <v>57</v>
      </c>
      <c r="E922" s="39" t="s">
        <v>5</v>
      </c>
    </row>
    <row r="923" spans="1:16" ht="12.75">
      <c r="A923" t="s">
        <v>49</v>
      </c>
      <c s="34" t="s">
        <v>2551</v>
      </c>
      <c s="34" t="s">
        <v>2552</v>
      </c>
      <c s="35" t="s">
        <v>5</v>
      </c>
      <c s="6" t="s">
        <v>2553</v>
      </c>
      <c s="36" t="s">
        <v>64</v>
      </c>
      <c s="37">
        <v>54</v>
      </c>
      <c s="36">
        <v>0.000587</v>
      </c>
      <c s="36">
        <f>ROUND(G923*H923,6)</f>
      </c>
      <c r="L923" s="38">
        <v>0</v>
      </c>
      <c s="32">
        <f>ROUND(ROUND(L923,2)*ROUND(G923,3),2)</f>
      </c>
      <c s="36" t="s">
        <v>919</v>
      </c>
      <c>
        <f>(M923*21)/100</f>
      </c>
      <c t="s">
        <v>27</v>
      </c>
    </row>
    <row r="924" spans="1:5" ht="12.75">
      <c r="A924" s="35" t="s">
        <v>55</v>
      </c>
      <c r="E924" s="39" t="s">
        <v>2553</v>
      </c>
    </row>
    <row r="925" spans="1:5" ht="12.75">
      <c r="A925" s="35" t="s">
        <v>56</v>
      </c>
      <c r="E925" s="40" t="s">
        <v>5</v>
      </c>
    </row>
    <row r="926" spans="1:5" ht="12.75">
      <c r="A926" t="s">
        <v>57</v>
      </c>
      <c r="E926" s="39" t="s">
        <v>5</v>
      </c>
    </row>
    <row r="927" spans="1:16" ht="12.75">
      <c r="A927" t="s">
        <v>49</v>
      </c>
      <c s="34" t="s">
        <v>2554</v>
      </c>
      <c s="34" t="s">
        <v>2555</v>
      </c>
      <c s="35" t="s">
        <v>5</v>
      </c>
      <c s="6" t="s">
        <v>2556</v>
      </c>
      <c s="36" t="s">
        <v>64</v>
      </c>
      <c s="37">
        <v>182</v>
      </c>
      <c s="36">
        <v>0.00201</v>
      </c>
      <c s="36">
        <f>ROUND(G927*H927,6)</f>
      </c>
      <c r="L927" s="38">
        <v>0</v>
      </c>
      <c s="32">
        <f>ROUND(ROUND(L927,2)*ROUND(G927,3),2)</f>
      </c>
      <c s="36" t="s">
        <v>919</v>
      </c>
      <c>
        <f>(M927*21)/100</f>
      </c>
      <c t="s">
        <v>27</v>
      </c>
    </row>
    <row r="928" spans="1:5" ht="12.75">
      <c r="A928" s="35" t="s">
        <v>55</v>
      </c>
      <c r="E928" s="39" t="s">
        <v>2556</v>
      </c>
    </row>
    <row r="929" spans="1:5" ht="12.75">
      <c r="A929" s="35" t="s">
        <v>56</v>
      </c>
      <c r="E929" s="40" t="s">
        <v>5</v>
      </c>
    </row>
    <row r="930" spans="1:5" ht="12.75">
      <c r="A930" t="s">
        <v>57</v>
      </c>
      <c r="E930" s="39" t="s">
        <v>5</v>
      </c>
    </row>
    <row r="931" spans="1:16" ht="12.75">
      <c r="A931" t="s">
        <v>49</v>
      </c>
      <c s="34" t="s">
        <v>2557</v>
      </c>
      <c s="34" t="s">
        <v>2558</v>
      </c>
      <c s="35" t="s">
        <v>5</v>
      </c>
      <c s="6" t="s">
        <v>2559</v>
      </c>
      <c s="36" t="s">
        <v>64</v>
      </c>
      <c s="37">
        <v>69</v>
      </c>
      <c s="36">
        <v>0.001451</v>
      </c>
      <c s="36">
        <f>ROUND(G931*H931,6)</f>
      </c>
      <c r="L931" s="38">
        <v>0</v>
      </c>
      <c s="32">
        <f>ROUND(ROUND(L931,2)*ROUND(G931,3),2)</f>
      </c>
      <c s="36" t="s">
        <v>919</v>
      </c>
      <c>
        <f>(M931*21)/100</f>
      </c>
      <c t="s">
        <v>27</v>
      </c>
    </row>
    <row r="932" spans="1:5" ht="12.75">
      <c r="A932" s="35" t="s">
        <v>55</v>
      </c>
      <c r="E932" s="39" t="s">
        <v>2559</v>
      </c>
    </row>
    <row r="933" spans="1:5" ht="12.75">
      <c r="A933" s="35" t="s">
        <v>56</v>
      </c>
      <c r="E933" s="40" t="s">
        <v>5</v>
      </c>
    </row>
    <row r="934" spans="1:5" ht="12.75">
      <c r="A934" t="s">
        <v>57</v>
      </c>
      <c r="E934" s="39" t="s">
        <v>5</v>
      </c>
    </row>
    <row r="935" spans="1:16" ht="12.75">
      <c r="A935" t="s">
        <v>49</v>
      </c>
      <c s="34" t="s">
        <v>2560</v>
      </c>
      <c s="34" t="s">
        <v>2561</v>
      </c>
      <c s="35" t="s">
        <v>5</v>
      </c>
      <c s="6" t="s">
        <v>2562</v>
      </c>
      <c s="36" t="s">
        <v>64</v>
      </c>
      <c s="37">
        <v>105</v>
      </c>
      <c s="36">
        <v>0.000405</v>
      </c>
      <c s="36">
        <f>ROUND(G935*H935,6)</f>
      </c>
      <c r="L935" s="38">
        <v>0</v>
      </c>
      <c s="32">
        <f>ROUND(ROUND(L935,2)*ROUND(G935,3),2)</f>
      </c>
      <c s="36" t="s">
        <v>919</v>
      </c>
      <c>
        <f>(M935*21)/100</f>
      </c>
      <c t="s">
        <v>27</v>
      </c>
    </row>
    <row r="936" spans="1:5" ht="12.75">
      <c r="A936" s="35" t="s">
        <v>55</v>
      </c>
      <c r="E936" s="39" t="s">
        <v>2562</v>
      </c>
    </row>
    <row r="937" spans="1:5" ht="12.75">
      <c r="A937" s="35" t="s">
        <v>56</v>
      </c>
      <c r="E937" s="40" t="s">
        <v>5</v>
      </c>
    </row>
    <row r="938" spans="1:5" ht="12.75">
      <c r="A938" t="s">
        <v>57</v>
      </c>
      <c r="E938" s="39" t="s">
        <v>5</v>
      </c>
    </row>
    <row r="939" spans="1:16" ht="12.75">
      <c r="A939" t="s">
        <v>49</v>
      </c>
      <c s="34" t="s">
        <v>2563</v>
      </c>
      <c s="34" t="s">
        <v>2564</v>
      </c>
      <c s="35" t="s">
        <v>5</v>
      </c>
      <c s="6" t="s">
        <v>2565</v>
      </c>
      <c s="36" t="s">
        <v>64</v>
      </c>
      <c s="37">
        <v>20</v>
      </c>
      <c s="36">
        <v>0.000412</v>
      </c>
      <c s="36">
        <f>ROUND(G939*H939,6)</f>
      </c>
      <c r="L939" s="38">
        <v>0</v>
      </c>
      <c s="32">
        <f>ROUND(ROUND(L939,2)*ROUND(G939,3),2)</f>
      </c>
      <c s="36" t="s">
        <v>919</v>
      </c>
      <c>
        <f>(M939*21)/100</f>
      </c>
      <c t="s">
        <v>27</v>
      </c>
    </row>
    <row r="940" spans="1:5" ht="12.75">
      <c r="A940" s="35" t="s">
        <v>55</v>
      </c>
      <c r="E940" s="39" t="s">
        <v>2565</v>
      </c>
    </row>
    <row r="941" spans="1:5" ht="12.75">
      <c r="A941" s="35" t="s">
        <v>56</v>
      </c>
      <c r="E941" s="40" t="s">
        <v>5</v>
      </c>
    </row>
    <row r="942" spans="1:5" ht="12.75">
      <c r="A942" t="s">
        <v>57</v>
      </c>
      <c r="E942" s="39" t="s">
        <v>5</v>
      </c>
    </row>
    <row r="943" spans="1:16" ht="12.75">
      <c r="A943" t="s">
        <v>49</v>
      </c>
      <c s="34" t="s">
        <v>2566</v>
      </c>
      <c s="34" t="s">
        <v>2567</v>
      </c>
      <c s="35" t="s">
        <v>5</v>
      </c>
      <c s="6" t="s">
        <v>2568</v>
      </c>
      <c s="36" t="s">
        <v>64</v>
      </c>
      <c s="37">
        <v>65</v>
      </c>
      <c s="36">
        <v>0.000477</v>
      </c>
      <c s="36">
        <f>ROUND(G943*H943,6)</f>
      </c>
      <c r="L943" s="38">
        <v>0</v>
      </c>
      <c s="32">
        <f>ROUND(ROUND(L943,2)*ROUND(G943,3),2)</f>
      </c>
      <c s="36" t="s">
        <v>919</v>
      </c>
      <c>
        <f>(M943*21)/100</f>
      </c>
      <c t="s">
        <v>27</v>
      </c>
    </row>
    <row r="944" spans="1:5" ht="12.75">
      <c r="A944" s="35" t="s">
        <v>55</v>
      </c>
      <c r="E944" s="39" t="s">
        <v>2568</v>
      </c>
    </row>
    <row r="945" spans="1:5" ht="12.75">
      <c r="A945" s="35" t="s">
        <v>56</v>
      </c>
      <c r="E945" s="40" t="s">
        <v>5</v>
      </c>
    </row>
    <row r="946" spans="1:5" ht="12.75">
      <c r="A946" t="s">
        <v>57</v>
      </c>
      <c r="E946" s="39" t="s">
        <v>5</v>
      </c>
    </row>
    <row r="947" spans="1:16" ht="12.75">
      <c r="A947" t="s">
        <v>49</v>
      </c>
      <c s="34" t="s">
        <v>2569</v>
      </c>
      <c s="34" t="s">
        <v>2570</v>
      </c>
      <c s="35" t="s">
        <v>5</v>
      </c>
      <c s="6" t="s">
        <v>2571</v>
      </c>
      <c s="36" t="s">
        <v>53</v>
      </c>
      <c s="37">
        <v>19</v>
      </c>
      <c s="36">
        <v>0</v>
      </c>
      <c s="36">
        <f>ROUND(G947*H947,6)</f>
      </c>
      <c r="L947" s="38">
        <v>0</v>
      </c>
      <c s="32">
        <f>ROUND(ROUND(L947,2)*ROUND(G947,3),2)</f>
      </c>
      <c s="36" t="s">
        <v>919</v>
      </c>
      <c>
        <f>(M947*21)/100</f>
      </c>
      <c t="s">
        <v>27</v>
      </c>
    </row>
    <row r="948" spans="1:5" ht="12.75">
      <c r="A948" s="35" t="s">
        <v>55</v>
      </c>
      <c r="E948" s="39" t="s">
        <v>2571</v>
      </c>
    </row>
    <row r="949" spans="1:5" ht="12.75">
      <c r="A949" s="35" t="s">
        <v>56</v>
      </c>
      <c r="E949" s="40" t="s">
        <v>5</v>
      </c>
    </row>
    <row r="950" spans="1:5" ht="12.75">
      <c r="A950" t="s">
        <v>57</v>
      </c>
      <c r="E950" s="39" t="s">
        <v>5</v>
      </c>
    </row>
    <row r="951" spans="1:16" ht="12.75">
      <c r="A951" t="s">
        <v>49</v>
      </c>
      <c s="34" t="s">
        <v>2572</v>
      </c>
      <c s="34" t="s">
        <v>2573</v>
      </c>
      <c s="35" t="s">
        <v>5</v>
      </c>
      <c s="6" t="s">
        <v>2574</v>
      </c>
      <c s="36" t="s">
        <v>53</v>
      </c>
      <c s="37">
        <v>19</v>
      </c>
      <c s="36">
        <v>0</v>
      </c>
      <c s="36">
        <f>ROUND(G951*H951,6)</f>
      </c>
      <c r="L951" s="38">
        <v>0</v>
      </c>
      <c s="32">
        <f>ROUND(ROUND(L951,2)*ROUND(G951,3),2)</f>
      </c>
      <c s="36" t="s">
        <v>919</v>
      </c>
      <c>
        <f>(M951*21)/100</f>
      </c>
      <c t="s">
        <v>27</v>
      </c>
    </row>
    <row r="952" spans="1:5" ht="12.75">
      <c r="A952" s="35" t="s">
        <v>55</v>
      </c>
      <c r="E952" s="39" t="s">
        <v>2574</v>
      </c>
    </row>
    <row r="953" spans="1:5" ht="12.75">
      <c r="A953" s="35" t="s">
        <v>56</v>
      </c>
      <c r="E953" s="40" t="s">
        <v>5</v>
      </c>
    </row>
    <row r="954" spans="1:5" ht="12.75">
      <c r="A954" t="s">
        <v>57</v>
      </c>
      <c r="E954" s="39" t="s">
        <v>5</v>
      </c>
    </row>
    <row r="955" spans="1:16" ht="12.75">
      <c r="A955" t="s">
        <v>49</v>
      </c>
      <c s="34" t="s">
        <v>2575</v>
      </c>
      <c s="34" t="s">
        <v>2576</v>
      </c>
      <c s="35" t="s">
        <v>5</v>
      </c>
      <c s="6" t="s">
        <v>2577</v>
      </c>
      <c s="36" t="s">
        <v>53</v>
      </c>
      <c s="37">
        <v>36</v>
      </c>
      <c s="36">
        <v>0</v>
      </c>
      <c s="36">
        <f>ROUND(G955*H955,6)</f>
      </c>
      <c r="L955" s="38">
        <v>0</v>
      </c>
      <c s="32">
        <f>ROUND(ROUND(L955,2)*ROUND(G955,3),2)</f>
      </c>
      <c s="36" t="s">
        <v>919</v>
      </c>
      <c>
        <f>(M955*21)/100</f>
      </c>
      <c t="s">
        <v>27</v>
      </c>
    </row>
    <row r="956" spans="1:5" ht="12.75">
      <c r="A956" s="35" t="s">
        <v>55</v>
      </c>
      <c r="E956" s="39" t="s">
        <v>2577</v>
      </c>
    </row>
    <row r="957" spans="1:5" ht="12.75">
      <c r="A957" s="35" t="s">
        <v>56</v>
      </c>
      <c r="E957" s="40" t="s">
        <v>5</v>
      </c>
    </row>
    <row r="958" spans="1:5" ht="12.75">
      <c r="A958" t="s">
        <v>57</v>
      </c>
      <c r="E958" s="39" t="s">
        <v>5</v>
      </c>
    </row>
    <row r="959" spans="1:16" ht="12.75">
      <c r="A959" t="s">
        <v>49</v>
      </c>
      <c s="34" t="s">
        <v>2578</v>
      </c>
      <c s="34" t="s">
        <v>2579</v>
      </c>
      <c s="35" t="s">
        <v>5</v>
      </c>
      <c s="6" t="s">
        <v>2580</v>
      </c>
      <c s="36" t="s">
        <v>53</v>
      </c>
      <c s="37">
        <v>15</v>
      </c>
      <c s="36">
        <v>0</v>
      </c>
      <c s="36">
        <f>ROUND(G959*H959,6)</f>
      </c>
      <c r="L959" s="38">
        <v>0</v>
      </c>
      <c s="32">
        <f>ROUND(ROUND(L959,2)*ROUND(G959,3),2)</f>
      </c>
      <c s="36" t="s">
        <v>919</v>
      </c>
      <c>
        <f>(M959*21)/100</f>
      </c>
      <c t="s">
        <v>27</v>
      </c>
    </row>
    <row r="960" spans="1:5" ht="12.75">
      <c r="A960" s="35" t="s">
        <v>55</v>
      </c>
      <c r="E960" s="39" t="s">
        <v>2580</v>
      </c>
    </row>
    <row r="961" spans="1:5" ht="12.75">
      <c r="A961" s="35" t="s">
        <v>56</v>
      </c>
      <c r="E961" s="40" t="s">
        <v>5</v>
      </c>
    </row>
    <row r="962" spans="1:5" ht="12.75">
      <c r="A962" t="s">
        <v>57</v>
      </c>
      <c r="E962" s="39" t="s">
        <v>5</v>
      </c>
    </row>
    <row r="963" spans="1:16" ht="12.75">
      <c r="A963" t="s">
        <v>49</v>
      </c>
      <c s="34" t="s">
        <v>2581</v>
      </c>
      <c s="34" t="s">
        <v>2582</v>
      </c>
      <c s="35" t="s">
        <v>5</v>
      </c>
      <c s="6" t="s">
        <v>2583</v>
      </c>
      <c s="36" t="s">
        <v>53</v>
      </c>
      <c s="37">
        <v>7</v>
      </c>
      <c s="36">
        <v>0.00077</v>
      </c>
      <c s="36">
        <f>ROUND(G963*H963,6)</f>
      </c>
      <c r="L963" s="38">
        <v>0</v>
      </c>
      <c s="32">
        <f>ROUND(ROUND(L963,2)*ROUND(G963,3),2)</f>
      </c>
      <c s="36" t="s">
        <v>919</v>
      </c>
      <c>
        <f>(M963*21)/100</f>
      </c>
      <c t="s">
        <v>27</v>
      </c>
    </row>
    <row r="964" spans="1:5" ht="12.75">
      <c r="A964" s="35" t="s">
        <v>55</v>
      </c>
      <c r="E964" s="39" t="s">
        <v>2583</v>
      </c>
    </row>
    <row r="965" spans="1:5" ht="12.75">
      <c r="A965" s="35" t="s">
        <v>56</v>
      </c>
      <c r="E965" s="40" t="s">
        <v>5</v>
      </c>
    </row>
    <row r="966" spans="1:5" ht="12.75">
      <c r="A966" t="s">
        <v>57</v>
      </c>
      <c r="E966" s="39" t="s">
        <v>5</v>
      </c>
    </row>
    <row r="967" spans="1:16" ht="12.75">
      <c r="A967" t="s">
        <v>49</v>
      </c>
      <c s="34" t="s">
        <v>2584</v>
      </c>
      <c s="34" t="s">
        <v>2585</v>
      </c>
      <c s="35" t="s">
        <v>5</v>
      </c>
      <c s="6" t="s">
        <v>2586</v>
      </c>
      <c s="36" t="s">
        <v>53</v>
      </c>
      <c s="37">
        <v>2</v>
      </c>
      <c s="36">
        <v>0.00101</v>
      </c>
      <c s="36">
        <f>ROUND(G967*H967,6)</f>
      </c>
      <c r="L967" s="38">
        <v>0</v>
      </c>
      <c s="32">
        <f>ROUND(ROUND(L967,2)*ROUND(G967,3),2)</f>
      </c>
      <c s="36" t="s">
        <v>919</v>
      </c>
      <c>
        <f>(M967*21)/100</f>
      </c>
      <c t="s">
        <v>27</v>
      </c>
    </row>
    <row r="968" spans="1:5" ht="12.75">
      <c r="A968" s="35" t="s">
        <v>55</v>
      </c>
      <c r="E968" s="39" t="s">
        <v>2586</v>
      </c>
    </row>
    <row r="969" spans="1:5" ht="12.75">
      <c r="A969" s="35" t="s">
        <v>56</v>
      </c>
      <c r="E969" s="40" t="s">
        <v>5</v>
      </c>
    </row>
    <row r="970" spans="1:5" ht="12.75">
      <c r="A970" t="s">
        <v>57</v>
      </c>
      <c r="E970" s="39" t="s">
        <v>5</v>
      </c>
    </row>
    <row r="971" spans="1:16" ht="12.75">
      <c r="A971" t="s">
        <v>49</v>
      </c>
      <c s="34" t="s">
        <v>2587</v>
      </c>
      <c s="34" t="s">
        <v>2588</v>
      </c>
      <c s="35" t="s">
        <v>5</v>
      </c>
      <c s="6" t="s">
        <v>2589</v>
      </c>
      <c s="36" t="s">
        <v>53</v>
      </c>
      <c s="37">
        <v>4</v>
      </c>
      <c s="36">
        <v>0.00148</v>
      </c>
      <c s="36">
        <f>ROUND(G971*H971,6)</f>
      </c>
      <c r="L971" s="38">
        <v>0</v>
      </c>
      <c s="32">
        <f>ROUND(ROUND(L971,2)*ROUND(G971,3),2)</f>
      </c>
      <c s="36" t="s">
        <v>919</v>
      </c>
      <c>
        <f>(M971*21)/100</f>
      </c>
      <c t="s">
        <v>27</v>
      </c>
    </row>
    <row r="972" spans="1:5" ht="12.75">
      <c r="A972" s="35" t="s">
        <v>55</v>
      </c>
      <c r="E972" s="39" t="s">
        <v>2589</v>
      </c>
    </row>
    <row r="973" spans="1:5" ht="12.75">
      <c r="A973" s="35" t="s">
        <v>56</v>
      </c>
      <c r="E973" s="40" t="s">
        <v>5</v>
      </c>
    </row>
    <row r="974" spans="1:5" ht="12.75">
      <c r="A974" t="s">
        <v>57</v>
      </c>
      <c r="E974" s="39" t="s">
        <v>5</v>
      </c>
    </row>
    <row r="975" spans="1:16" ht="25.5">
      <c r="A975" t="s">
        <v>49</v>
      </c>
      <c s="34" t="s">
        <v>2590</v>
      </c>
      <c s="34" t="s">
        <v>2591</v>
      </c>
      <c s="35" t="s">
        <v>5</v>
      </c>
      <c s="6" t="s">
        <v>2592</v>
      </c>
      <c s="36" t="s">
        <v>53</v>
      </c>
      <c s="37">
        <v>3</v>
      </c>
      <c s="36">
        <v>0.00093</v>
      </c>
      <c s="36">
        <f>ROUND(G975*H975,6)</f>
      </c>
      <c r="L975" s="38">
        <v>0</v>
      </c>
      <c s="32">
        <f>ROUND(ROUND(L975,2)*ROUND(G975,3),2)</f>
      </c>
      <c s="36" t="s">
        <v>919</v>
      </c>
      <c>
        <f>(M975*21)/100</f>
      </c>
      <c t="s">
        <v>27</v>
      </c>
    </row>
    <row r="976" spans="1:5" ht="25.5">
      <c r="A976" s="35" t="s">
        <v>55</v>
      </c>
      <c r="E976" s="39" t="s">
        <v>2592</v>
      </c>
    </row>
    <row r="977" spans="1:5" ht="12.75">
      <c r="A977" s="35" t="s">
        <v>56</v>
      </c>
      <c r="E977" s="40" t="s">
        <v>5</v>
      </c>
    </row>
    <row r="978" spans="1:5" ht="12.75">
      <c r="A978" t="s">
        <v>57</v>
      </c>
      <c r="E978" s="39" t="s">
        <v>5</v>
      </c>
    </row>
    <row r="979" spans="1:16" ht="25.5">
      <c r="A979" t="s">
        <v>49</v>
      </c>
      <c s="34" t="s">
        <v>2593</v>
      </c>
      <c s="34" t="s">
        <v>2594</v>
      </c>
      <c s="35" t="s">
        <v>5</v>
      </c>
      <c s="6" t="s">
        <v>2595</v>
      </c>
      <c s="36" t="s">
        <v>53</v>
      </c>
      <c s="37">
        <v>2</v>
      </c>
      <c s="36">
        <v>0.01019</v>
      </c>
      <c s="36">
        <f>ROUND(G979*H979,6)</f>
      </c>
      <c r="L979" s="38">
        <v>0</v>
      </c>
      <c s="32">
        <f>ROUND(ROUND(L979,2)*ROUND(G979,3),2)</f>
      </c>
      <c s="36" t="s">
        <v>919</v>
      </c>
      <c>
        <f>(M979*21)/100</f>
      </c>
      <c t="s">
        <v>27</v>
      </c>
    </row>
    <row r="980" spans="1:5" ht="25.5">
      <c r="A980" s="35" t="s">
        <v>55</v>
      </c>
      <c r="E980" s="39" t="s">
        <v>2595</v>
      </c>
    </row>
    <row r="981" spans="1:5" ht="12.75">
      <c r="A981" s="35" t="s">
        <v>56</v>
      </c>
      <c r="E981" s="40" t="s">
        <v>5</v>
      </c>
    </row>
    <row r="982" spans="1:5" ht="12.75">
      <c r="A982" t="s">
        <v>57</v>
      </c>
      <c r="E982" s="39" t="s">
        <v>5</v>
      </c>
    </row>
    <row r="983" spans="1:16" ht="12.75">
      <c r="A983" t="s">
        <v>49</v>
      </c>
      <c s="34" t="s">
        <v>2596</v>
      </c>
      <c s="34" t="s">
        <v>2597</v>
      </c>
      <c s="35" t="s">
        <v>5</v>
      </c>
      <c s="6" t="s">
        <v>2598</v>
      </c>
      <c s="36" t="s">
        <v>53</v>
      </c>
      <c s="37">
        <v>13</v>
      </c>
      <c s="36">
        <v>0.004952</v>
      </c>
      <c s="36">
        <f>ROUND(G983*H983,6)</f>
      </c>
      <c r="L983" s="38">
        <v>0</v>
      </c>
      <c s="32">
        <f>ROUND(ROUND(L983,2)*ROUND(G983,3),2)</f>
      </c>
      <c s="36" t="s">
        <v>919</v>
      </c>
      <c>
        <f>(M983*21)/100</f>
      </c>
      <c t="s">
        <v>27</v>
      </c>
    </row>
    <row r="984" spans="1:5" ht="12.75">
      <c r="A984" s="35" t="s">
        <v>55</v>
      </c>
      <c r="E984" s="39" t="s">
        <v>2598</v>
      </c>
    </row>
    <row r="985" spans="1:5" ht="12.75">
      <c r="A985" s="35" t="s">
        <v>56</v>
      </c>
      <c r="E985" s="40" t="s">
        <v>5</v>
      </c>
    </row>
    <row r="986" spans="1:5" ht="12.75">
      <c r="A986" t="s">
        <v>57</v>
      </c>
      <c r="E986" s="39" t="s">
        <v>5</v>
      </c>
    </row>
    <row r="987" spans="1:16" ht="25.5">
      <c r="A987" t="s">
        <v>49</v>
      </c>
      <c s="34" t="s">
        <v>2599</v>
      </c>
      <c s="34" t="s">
        <v>2600</v>
      </c>
      <c s="35" t="s">
        <v>5</v>
      </c>
      <c s="6" t="s">
        <v>2601</v>
      </c>
      <c s="36" t="s">
        <v>53</v>
      </c>
      <c s="37">
        <v>1</v>
      </c>
      <c s="36">
        <v>0.01048</v>
      </c>
      <c s="36">
        <f>ROUND(G987*H987,6)</f>
      </c>
      <c r="L987" s="38">
        <v>0</v>
      </c>
      <c s="32">
        <f>ROUND(ROUND(L987,2)*ROUND(G987,3),2)</f>
      </c>
      <c s="36" t="s">
        <v>99</v>
      </c>
      <c>
        <f>(M987*21)/100</f>
      </c>
      <c t="s">
        <v>27</v>
      </c>
    </row>
    <row r="988" spans="1:5" ht="25.5">
      <c r="A988" s="35" t="s">
        <v>55</v>
      </c>
      <c r="E988" s="39" t="s">
        <v>2601</v>
      </c>
    </row>
    <row r="989" spans="1:5" ht="12.75">
      <c r="A989" s="35" t="s">
        <v>56</v>
      </c>
      <c r="E989" s="40" t="s">
        <v>5</v>
      </c>
    </row>
    <row r="990" spans="1:5" ht="12.75">
      <c r="A990" t="s">
        <v>57</v>
      </c>
      <c r="E990" s="39" t="s">
        <v>5</v>
      </c>
    </row>
    <row r="991" spans="1:16" ht="25.5">
      <c r="A991" t="s">
        <v>49</v>
      </c>
      <c s="34" t="s">
        <v>2602</v>
      </c>
      <c s="34" t="s">
        <v>2603</v>
      </c>
      <c s="35" t="s">
        <v>5</v>
      </c>
      <c s="6" t="s">
        <v>2604</v>
      </c>
      <c s="36" t="s">
        <v>53</v>
      </c>
      <c s="37">
        <v>1</v>
      </c>
      <c s="36">
        <v>0.0131</v>
      </c>
      <c s="36">
        <f>ROUND(G991*H991,6)</f>
      </c>
      <c r="L991" s="38">
        <v>0</v>
      </c>
      <c s="32">
        <f>ROUND(ROUND(L991,2)*ROUND(G991,3),2)</f>
      </c>
      <c s="36" t="s">
        <v>99</v>
      </c>
      <c>
        <f>(M991*21)/100</f>
      </c>
      <c t="s">
        <v>27</v>
      </c>
    </row>
    <row r="992" spans="1:5" ht="25.5">
      <c r="A992" s="35" t="s">
        <v>55</v>
      </c>
      <c r="E992" s="39" t="s">
        <v>2604</v>
      </c>
    </row>
    <row r="993" spans="1:5" ht="12.75">
      <c r="A993" s="35" t="s">
        <v>56</v>
      </c>
      <c r="E993" s="40" t="s">
        <v>5</v>
      </c>
    </row>
    <row r="994" spans="1:5" ht="12.75">
      <c r="A994" t="s">
        <v>57</v>
      </c>
      <c r="E994" s="39" t="s">
        <v>5</v>
      </c>
    </row>
    <row r="995" spans="1:16" ht="12.75">
      <c r="A995" t="s">
        <v>49</v>
      </c>
      <c s="34" t="s">
        <v>2605</v>
      </c>
      <c s="34" t="s">
        <v>2606</v>
      </c>
      <c s="35" t="s">
        <v>5</v>
      </c>
      <c s="6" t="s">
        <v>2607</v>
      </c>
      <c s="36" t="s">
        <v>53</v>
      </c>
      <c s="37">
        <v>2</v>
      </c>
      <c s="36">
        <v>0.00034</v>
      </c>
      <c s="36">
        <f>ROUND(G995*H995,6)</f>
      </c>
      <c r="L995" s="38">
        <v>0</v>
      </c>
      <c s="32">
        <f>ROUND(ROUND(L995,2)*ROUND(G995,3),2)</f>
      </c>
      <c s="36" t="s">
        <v>919</v>
      </c>
      <c>
        <f>(M995*21)/100</f>
      </c>
      <c t="s">
        <v>27</v>
      </c>
    </row>
    <row r="996" spans="1:5" ht="12.75">
      <c r="A996" s="35" t="s">
        <v>55</v>
      </c>
      <c r="E996" s="39" t="s">
        <v>2607</v>
      </c>
    </row>
    <row r="997" spans="1:5" ht="12.75">
      <c r="A997" s="35" t="s">
        <v>56</v>
      </c>
      <c r="E997" s="40" t="s">
        <v>5</v>
      </c>
    </row>
    <row r="998" spans="1:5" ht="12.75">
      <c r="A998" t="s">
        <v>57</v>
      </c>
      <c r="E998" s="39" t="s">
        <v>5</v>
      </c>
    </row>
    <row r="999" spans="1:16" ht="12.75">
      <c r="A999" t="s">
        <v>49</v>
      </c>
      <c s="34" t="s">
        <v>2608</v>
      </c>
      <c s="34" t="s">
        <v>2609</v>
      </c>
      <c s="35" t="s">
        <v>5</v>
      </c>
      <c s="6" t="s">
        <v>2610</v>
      </c>
      <c s="36" t="s">
        <v>53</v>
      </c>
      <c s="37">
        <v>18</v>
      </c>
      <c s="36">
        <v>6E-05</v>
      </c>
      <c s="36">
        <f>ROUND(G999*H999,6)</f>
      </c>
      <c r="L999" s="38">
        <v>0</v>
      </c>
      <c s="32">
        <f>ROUND(ROUND(L999,2)*ROUND(G999,3),2)</f>
      </c>
      <c s="36" t="s">
        <v>919</v>
      </c>
      <c>
        <f>(M999*21)/100</f>
      </c>
      <c t="s">
        <v>27</v>
      </c>
    </row>
    <row r="1000" spans="1:5" ht="12.75">
      <c r="A1000" s="35" t="s">
        <v>55</v>
      </c>
      <c r="E1000" s="39" t="s">
        <v>2610</v>
      </c>
    </row>
    <row r="1001" spans="1:5" ht="12.75">
      <c r="A1001" s="35" t="s">
        <v>56</v>
      </c>
      <c r="E1001" s="40" t="s">
        <v>5</v>
      </c>
    </row>
    <row r="1002" spans="1:5" ht="12.75">
      <c r="A1002" t="s">
        <v>57</v>
      </c>
      <c r="E1002" s="39" t="s">
        <v>5</v>
      </c>
    </row>
    <row r="1003" spans="1:16" ht="12.75">
      <c r="A1003" t="s">
        <v>49</v>
      </c>
      <c s="34" t="s">
        <v>2611</v>
      </c>
      <c s="34" t="s">
        <v>2612</v>
      </c>
      <c s="35" t="s">
        <v>5</v>
      </c>
      <c s="6" t="s">
        <v>2613</v>
      </c>
      <c s="36" t="s">
        <v>53</v>
      </c>
      <c s="37">
        <v>9</v>
      </c>
      <c s="36">
        <v>0.00044</v>
      </c>
      <c s="36">
        <f>ROUND(G1003*H1003,6)</f>
      </c>
      <c r="L1003" s="38">
        <v>0</v>
      </c>
      <c s="32">
        <f>ROUND(ROUND(L1003,2)*ROUND(G1003,3),2)</f>
      </c>
      <c s="36" t="s">
        <v>99</v>
      </c>
      <c>
        <f>(M1003*21)/100</f>
      </c>
      <c t="s">
        <v>27</v>
      </c>
    </row>
    <row r="1004" spans="1:5" ht="12.75">
      <c r="A1004" s="35" t="s">
        <v>55</v>
      </c>
      <c r="E1004" s="39" t="s">
        <v>2613</v>
      </c>
    </row>
    <row r="1005" spans="1:5" ht="12.75">
      <c r="A1005" s="35" t="s">
        <v>56</v>
      </c>
      <c r="E1005" s="40" t="s">
        <v>5</v>
      </c>
    </row>
    <row r="1006" spans="1:5" ht="12.75">
      <c r="A1006" t="s">
        <v>57</v>
      </c>
      <c r="E1006" s="39" t="s">
        <v>5</v>
      </c>
    </row>
    <row r="1007" spans="1:16" ht="12.75">
      <c r="A1007" t="s">
        <v>49</v>
      </c>
      <c s="34" t="s">
        <v>2614</v>
      </c>
      <c s="34" t="s">
        <v>2615</v>
      </c>
      <c s="35" t="s">
        <v>5</v>
      </c>
      <c s="6" t="s">
        <v>2616</v>
      </c>
      <c s="36" t="s">
        <v>53</v>
      </c>
      <c s="37">
        <v>9</v>
      </c>
      <c s="36">
        <v>0.00044</v>
      </c>
      <c s="36">
        <f>ROUND(G1007*H1007,6)</f>
      </c>
      <c r="L1007" s="38">
        <v>0</v>
      </c>
      <c s="32">
        <f>ROUND(ROUND(L1007,2)*ROUND(G1007,3),2)</f>
      </c>
      <c s="36" t="s">
        <v>99</v>
      </c>
      <c>
        <f>(M1007*21)/100</f>
      </c>
      <c t="s">
        <v>27</v>
      </c>
    </row>
    <row r="1008" spans="1:5" ht="12.75">
      <c r="A1008" s="35" t="s">
        <v>55</v>
      </c>
      <c r="E1008" s="39" t="s">
        <v>2616</v>
      </c>
    </row>
    <row r="1009" spans="1:5" ht="12.75">
      <c r="A1009" s="35" t="s">
        <v>56</v>
      </c>
      <c r="E1009" s="40" t="s">
        <v>5</v>
      </c>
    </row>
    <row r="1010" spans="1:5" ht="12.75">
      <c r="A1010" t="s">
        <v>57</v>
      </c>
      <c r="E1010" s="39" t="s">
        <v>5</v>
      </c>
    </row>
    <row r="1011" spans="1:16" ht="25.5">
      <c r="A1011" t="s">
        <v>49</v>
      </c>
      <c s="34" t="s">
        <v>2617</v>
      </c>
      <c s="34" t="s">
        <v>2618</v>
      </c>
      <c s="35" t="s">
        <v>5</v>
      </c>
      <c s="6" t="s">
        <v>2619</v>
      </c>
      <c s="36" t="s">
        <v>53</v>
      </c>
      <c s="37">
        <v>11</v>
      </c>
      <c s="36">
        <v>0.00212</v>
      </c>
      <c s="36">
        <f>ROUND(G1011*H1011,6)</f>
      </c>
      <c r="L1011" s="38">
        <v>0</v>
      </c>
      <c s="32">
        <f>ROUND(ROUND(L1011,2)*ROUND(G1011,3),2)</f>
      </c>
      <c s="36" t="s">
        <v>919</v>
      </c>
      <c>
        <f>(M1011*21)/100</f>
      </c>
      <c t="s">
        <v>27</v>
      </c>
    </row>
    <row r="1012" spans="1:5" ht="25.5">
      <c r="A1012" s="35" t="s">
        <v>55</v>
      </c>
      <c r="E1012" s="39" t="s">
        <v>2619</v>
      </c>
    </row>
    <row r="1013" spans="1:5" ht="12.75">
      <c r="A1013" s="35" t="s">
        <v>56</v>
      </c>
      <c r="E1013" s="40" t="s">
        <v>5</v>
      </c>
    </row>
    <row r="1014" spans="1:5" ht="12.75">
      <c r="A1014" t="s">
        <v>57</v>
      </c>
      <c r="E1014" s="39" t="s">
        <v>5</v>
      </c>
    </row>
    <row r="1015" spans="1:16" ht="25.5">
      <c r="A1015" t="s">
        <v>49</v>
      </c>
      <c s="34" t="s">
        <v>2620</v>
      </c>
      <c s="34" t="s">
        <v>2621</v>
      </c>
      <c s="35" t="s">
        <v>5</v>
      </c>
      <c s="6" t="s">
        <v>2622</v>
      </c>
      <c s="36" t="s">
        <v>53</v>
      </c>
      <c s="37">
        <v>3</v>
      </c>
      <c s="36">
        <v>0.001665</v>
      </c>
      <c s="36">
        <f>ROUND(G1015*H1015,6)</f>
      </c>
      <c r="L1015" s="38">
        <v>0</v>
      </c>
      <c s="32">
        <f>ROUND(ROUND(L1015,2)*ROUND(G1015,3),2)</f>
      </c>
      <c s="36" t="s">
        <v>919</v>
      </c>
      <c>
        <f>(M1015*21)/100</f>
      </c>
      <c t="s">
        <v>27</v>
      </c>
    </row>
    <row r="1016" spans="1:5" ht="25.5">
      <c r="A1016" s="35" t="s">
        <v>55</v>
      </c>
      <c r="E1016" s="39" t="s">
        <v>2622</v>
      </c>
    </row>
    <row r="1017" spans="1:5" ht="12.75">
      <c r="A1017" s="35" t="s">
        <v>56</v>
      </c>
      <c r="E1017" s="40" t="s">
        <v>5</v>
      </c>
    </row>
    <row r="1018" spans="1:5" ht="12.75">
      <c r="A1018" t="s">
        <v>57</v>
      </c>
      <c r="E1018" s="39" t="s">
        <v>5</v>
      </c>
    </row>
    <row r="1019" spans="1:16" ht="12.75">
      <c r="A1019" t="s">
        <v>49</v>
      </c>
      <c s="34" t="s">
        <v>2623</v>
      </c>
      <c s="34" t="s">
        <v>2624</v>
      </c>
      <c s="35" t="s">
        <v>5</v>
      </c>
      <c s="6" t="s">
        <v>2625</v>
      </c>
      <c s="36" t="s">
        <v>53</v>
      </c>
      <c s="37">
        <v>7</v>
      </c>
      <c s="36">
        <v>0.000285</v>
      </c>
      <c s="36">
        <f>ROUND(G1019*H1019,6)</f>
      </c>
      <c r="L1019" s="38">
        <v>0</v>
      </c>
      <c s="32">
        <f>ROUND(ROUND(L1019,2)*ROUND(G1019,3),2)</f>
      </c>
      <c s="36" t="s">
        <v>919</v>
      </c>
      <c>
        <f>(M1019*21)/100</f>
      </c>
      <c t="s">
        <v>27</v>
      </c>
    </row>
    <row r="1020" spans="1:5" ht="12.75">
      <c r="A1020" s="35" t="s">
        <v>55</v>
      </c>
      <c r="E1020" s="39" t="s">
        <v>2625</v>
      </c>
    </row>
    <row r="1021" spans="1:5" ht="12.75">
      <c r="A1021" s="35" t="s">
        <v>56</v>
      </c>
      <c r="E1021" s="40" t="s">
        <v>5</v>
      </c>
    </row>
    <row r="1022" spans="1:5" ht="12.75">
      <c r="A1022" t="s">
        <v>57</v>
      </c>
      <c r="E1022" s="39" t="s">
        <v>5</v>
      </c>
    </row>
    <row r="1023" spans="1:16" ht="12.75">
      <c r="A1023" t="s">
        <v>49</v>
      </c>
      <c s="34" t="s">
        <v>2626</v>
      </c>
      <c s="34" t="s">
        <v>2627</v>
      </c>
      <c s="35" t="s">
        <v>5</v>
      </c>
      <c s="6" t="s">
        <v>2628</v>
      </c>
      <c s="36" t="s">
        <v>64</v>
      </c>
      <c s="37">
        <v>350</v>
      </c>
      <c s="36">
        <v>0</v>
      </c>
      <c s="36">
        <f>ROUND(G1023*H1023,6)</f>
      </c>
      <c r="L1023" s="38">
        <v>0</v>
      </c>
      <c s="32">
        <f>ROUND(ROUND(L1023,2)*ROUND(G1023,3),2)</f>
      </c>
      <c s="36" t="s">
        <v>919</v>
      </c>
      <c>
        <f>(M1023*21)/100</f>
      </c>
      <c t="s">
        <v>27</v>
      </c>
    </row>
    <row r="1024" spans="1:5" ht="12.75">
      <c r="A1024" s="35" t="s">
        <v>55</v>
      </c>
      <c r="E1024" s="39" t="s">
        <v>2628</v>
      </c>
    </row>
    <row r="1025" spans="1:5" ht="12.75">
      <c r="A1025" s="35" t="s">
        <v>56</v>
      </c>
      <c r="E1025" s="40" t="s">
        <v>5</v>
      </c>
    </row>
    <row r="1026" spans="1:5" ht="12.75">
      <c r="A1026" t="s">
        <v>57</v>
      </c>
      <c r="E1026" s="39" t="s">
        <v>5</v>
      </c>
    </row>
    <row r="1027" spans="1:16" ht="12.75">
      <c r="A1027" t="s">
        <v>49</v>
      </c>
      <c s="34" t="s">
        <v>2629</v>
      </c>
      <c s="34" t="s">
        <v>2627</v>
      </c>
      <c s="35" t="s">
        <v>103</v>
      </c>
      <c s="6" t="s">
        <v>2628</v>
      </c>
      <c s="36" t="s">
        <v>64</v>
      </c>
      <c s="37">
        <v>863</v>
      </c>
      <c s="36">
        <v>0</v>
      </c>
      <c s="36">
        <f>ROUND(G1027*H1027,6)</f>
      </c>
      <c r="L1027" s="38">
        <v>0</v>
      </c>
      <c s="32">
        <f>ROUND(ROUND(L1027,2)*ROUND(G1027,3),2)</f>
      </c>
      <c s="36" t="s">
        <v>919</v>
      </c>
      <c>
        <f>(M1027*21)/100</f>
      </c>
      <c t="s">
        <v>27</v>
      </c>
    </row>
    <row r="1028" spans="1:5" ht="12.75">
      <c r="A1028" s="35" t="s">
        <v>55</v>
      </c>
      <c r="E1028" s="39" t="s">
        <v>2628</v>
      </c>
    </row>
    <row r="1029" spans="1:5" ht="12.75">
      <c r="A1029" s="35" t="s">
        <v>56</v>
      </c>
      <c r="E1029" s="40" t="s">
        <v>5</v>
      </c>
    </row>
    <row r="1030" spans="1:5" ht="12.75">
      <c r="A1030" t="s">
        <v>57</v>
      </c>
      <c r="E1030" s="39" t="s">
        <v>5</v>
      </c>
    </row>
    <row r="1031" spans="1:16" ht="12.75">
      <c r="A1031" t="s">
        <v>49</v>
      </c>
      <c s="34" t="s">
        <v>2630</v>
      </c>
      <c s="34" t="s">
        <v>2631</v>
      </c>
      <c s="35" t="s">
        <v>5</v>
      </c>
      <c s="6" t="s">
        <v>2632</v>
      </c>
      <c s="36" t="s">
        <v>64</v>
      </c>
      <c s="37">
        <v>155</v>
      </c>
      <c s="36">
        <v>0</v>
      </c>
      <c s="36">
        <f>ROUND(G1031*H1031,6)</f>
      </c>
      <c r="L1031" s="38">
        <v>0</v>
      </c>
      <c s="32">
        <f>ROUND(ROUND(L1031,2)*ROUND(G1031,3),2)</f>
      </c>
      <c s="36" t="s">
        <v>919</v>
      </c>
      <c>
        <f>(M1031*21)/100</f>
      </c>
      <c t="s">
        <v>27</v>
      </c>
    </row>
    <row r="1032" spans="1:5" ht="12.75">
      <c r="A1032" s="35" t="s">
        <v>55</v>
      </c>
      <c r="E1032" s="39" t="s">
        <v>2632</v>
      </c>
    </row>
    <row r="1033" spans="1:5" ht="12.75">
      <c r="A1033" s="35" t="s">
        <v>56</v>
      </c>
      <c r="E1033" s="40" t="s">
        <v>5</v>
      </c>
    </row>
    <row r="1034" spans="1:5" ht="12.75">
      <c r="A1034" t="s">
        <v>57</v>
      </c>
      <c r="E1034" s="39" t="s">
        <v>5</v>
      </c>
    </row>
    <row r="1035" spans="1:16" ht="12.75">
      <c r="A1035" t="s">
        <v>49</v>
      </c>
      <c s="34" t="s">
        <v>2633</v>
      </c>
      <c s="34" t="s">
        <v>2631</v>
      </c>
      <c s="35" t="s">
        <v>103</v>
      </c>
      <c s="6" t="s">
        <v>2632</v>
      </c>
      <c s="36" t="s">
        <v>64</v>
      </c>
      <c s="37">
        <v>155</v>
      </c>
      <c s="36">
        <v>0</v>
      </c>
      <c s="36">
        <f>ROUND(G1035*H1035,6)</f>
      </c>
      <c r="L1035" s="38">
        <v>0</v>
      </c>
      <c s="32">
        <f>ROUND(ROUND(L1035,2)*ROUND(G1035,3),2)</f>
      </c>
      <c s="36" t="s">
        <v>919</v>
      </c>
      <c>
        <f>(M1035*21)/100</f>
      </c>
      <c t="s">
        <v>27</v>
      </c>
    </row>
    <row r="1036" spans="1:5" ht="12.75">
      <c r="A1036" s="35" t="s">
        <v>55</v>
      </c>
      <c r="E1036" s="39" t="s">
        <v>2632</v>
      </c>
    </row>
    <row r="1037" spans="1:5" ht="12.75">
      <c r="A1037" s="35" t="s">
        <v>56</v>
      </c>
      <c r="E1037" s="40" t="s">
        <v>5</v>
      </c>
    </row>
    <row r="1038" spans="1:5" ht="12.75">
      <c r="A1038" t="s">
        <v>57</v>
      </c>
      <c r="E1038" s="39" t="s">
        <v>5</v>
      </c>
    </row>
    <row r="1039" spans="1:16" ht="25.5">
      <c r="A1039" t="s">
        <v>49</v>
      </c>
      <c s="34" t="s">
        <v>2634</v>
      </c>
      <c s="34" t="s">
        <v>2635</v>
      </c>
      <c s="35" t="s">
        <v>5</v>
      </c>
      <c s="6" t="s">
        <v>2636</v>
      </c>
      <c s="36" t="s">
        <v>932</v>
      </c>
      <c s="37">
        <v>0.75</v>
      </c>
      <c s="36">
        <v>0</v>
      </c>
      <c s="36">
        <f>ROUND(G1039*H1039,6)</f>
      </c>
      <c r="L1039" s="38">
        <v>0</v>
      </c>
      <c s="32">
        <f>ROUND(ROUND(L1039,2)*ROUND(G1039,3),2)</f>
      </c>
      <c s="36" t="s">
        <v>919</v>
      </c>
      <c>
        <f>(M1039*21)/100</f>
      </c>
      <c t="s">
        <v>27</v>
      </c>
    </row>
    <row r="1040" spans="1:5" ht="25.5">
      <c r="A1040" s="35" t="s">
        <v>55</v>
      </c>
      <c r="E1040" s="39" t="s">
        <v>2636</v>
      </c>
    </row>
    <row r="1041" spans="1:5" ht="12.75">
      <c r="A1041" s="35" t="s">
        <v>56</v>
      </c>
      <c r="E1041" s="40" t="s">
        <v>5</v>
      </c>
    </row>
    <row r="1042" spans="1:5" ht="12.75">
      <c r="A1042" t="s">
        <v>57</v>
      </c>
      <c r="E1042" s="39" t="s">
        <v>5</v>
      </c>
    </row>
    <row r="1043" spans="1:13" ht="12.75">
      <c r="A1043" t="s">
        <v>46</v>
      </c>
      <c r="C1043" s="31" t="s">
        <v>2637</v>
      </c>
      <c r="E1043" s="33" t="s">
        <v>2638</v>
      </c>
      <c r="J1043" s="32">
        <f>0</f>
      </c>
      <c s="32">
        <f>0</f>
      </c>
      <c s="32">
        <f>0+L1044+L1048+L1052+L1056+L1060+L1064+L1068+L1072+L1076+L1080+L1084+L1088+L1092+L1096+L1100+L1104+L1108+L1112+L1116+L1120+L1124+L1128+L1132+L1136+L1140+L1144+L1148+L1152+L1156+L1160+L1164+L1168+L1172+L1176+L1180+L1184+L1188+L1192+L1196+L1200+L1204+L1208+L1212+L1216+L1220+L1224+L1228+L1232+L1236+L1240+L1244+L1248</f>
      </c>
      <c s="32">
        <f>0+M1044+M1048+M1052+M1056+M1060+M1064+M1068+M1072+M1076+M1080+M1084+M1088+M1092+M1096+M1100+M1104+M1108+M1112+M1116+M1120+M1124+M1128+M1132+M1136+M1140+M1144+M1148+M1152+M1156+M1160+M1164+M1168+M1172+M1176+M1180+M1184+M1188+M1192+M1196+M1200+M1204+M1208+M1212+M1216+M1220+M1224+M1228+M1232+M1236+M1240+M1244+M1248</f>
      </c>
    </row>
    <row r="1044" spans="1:16" ht="12.75">
      <c r="A1044" t="s">
        <v>49</v>
      </c>
      <c s="34" t="s">
        <v>2639</v>
      </c>
      <c s="34" t="s">
        <v>2640</v>
      </c>
      <c s="35" t="s">
        <v>5</v>
      </c>
      <c s="6" t="s">
        <v>2641</v>
      </c>
      <c s="36" t="s">
        <v>64</v>
      </c>
      <c s="37">
        <v>4</v>
      </c>
      <c s="36">
        <v>0.003091</v>
      </c>
      <c s="36">
        <f>ROUND(G1044*H1044,6)</f>
      </c>
      <c r="L1044" s="38">
        <v>0</v>
      </c>
      <c s="32">
        <f>ROUND(ROUND(L1044,2)*ROUND(G1044,3),2)</f>
      </c>
      <c s="36" t="s">
        <v>919</v>
      </c>
      <c>
        <f>(M1044*21)/100</f>
      </c>
      <c t="s">
        <v>27</v>
      </c>
    </row>
    <row r="1045" spans="1:5" ht="12.75">
      <c r="A1045" s="35" t="s">
        <v>55</v>
      </c>
      <c r="E1045" s="39" t="s">
        <v>2641</v>
      </c>
    </row>
    <row r="1046" spans="1:5" ht="12.75">
      <c r="A1046" s="35" t="s">
        <v>56</v>
      </c>
      <c r="E1046" s="40" t="s">
        <v>5</v>
      </c>
    </row>
    <row r="1047" spans="1:5" ht="12.75">
      <c r="A1047" t="s">
        <v>57</v>
      </c>
      <c r="E1047" s="39" t="s">
        <v>5</v>
      </c>
    </row>
    <row r="1048" spans="1:16" ht="12.75">
      <c r="A1048" t="s">
        <v>49</v>
      </c>
      <c s="34" t="s">
        <v>2642</v>
      </c>
      <c s="34" t="s">
        <v>2643</v>
      </c>
      <c s="35" t="s">
        <v>5</v>
      </c>
      <c s="6" t="s">
        <v>2644</v>
      </c>
      <c s="36" t="s">
        <v>64</v>
      </c>
      <c s="37">
        <v>55</v>
      </c>
      <c s="36">
        <v>0.00518</v>
      </c>
      <c s="36">
        <f>ROUND(G1048*H1048,6)</f>
      </c>
      <c r="L1048" s="38">
        <v>0</v>
      </c>
      <c s="32">
        <f>ROUND(ROUND(L1048,2)*ROUND(G1048,3),2)</f>
      </c>
      <c s="36" t="s">
        <v>919</v>
      </c>
      <c>
        <f>(M1048*21)/100</f>
      </c>
      <c t="s">
        <v>27</v>
      </c>
    </row>
    <row r="1049" spans="1:5" ht="12.75">
      <c r="A1049" s="35" t="s">
        <v>55</v>
      </c>
      <c r="E1049" s="39" t="s">
        <v>2644</v>
      </c>
    </row>
    <row r="1050" spans="1:5" ht="12.75">
      <c r="A1050" s="35" t="s">
        <v>56</v>
      </c>
      <c r="E1050" s="40" t="s">
        <v>5</v>
      </c>
    </row>
    <row r="1051" spans="1:5" ht="12.75">
      <c r="A1051" t="s">
        <v>57</v>
      </c>
      <c r="E1051" s="39" t="s">
        <v>5</v>
      </c>
    </row>
    <row r="1052" spans="1:16" ht="25.5">
      <c r="A1052" t="s">
        <v>49</v>
      </c>
      <c s="34" t="s">
        <v>2645</v>
      </c>
      <c s="34" t="s">
        <v>2646</v>
      </c>
      <c s="35" t="s">
        <v>5</v>
      </c>
      <c s="6" t="s">
        <v>2647</v>
      </c>
      <c s="36" t="s">
        <v>64</v>
      </c>
      <c s="37">
        <v>108</v>
      </c>
      <c s="36">
        <v>0.000842</v>
      </c>
      <c s="36">
        <f>ROUND(G1052*H1052,6)</f>
      </c>
      <c r="L1052" s="38">
        <v>0</v>
      </c>
      <c s="32">
        <f>ROUND(ROUND(L1052,2)*ROUND(G1052,3),2)</f>
      </c>
      <c s="36" t="s">
        <v>919</v>
      </c>
      <c>
        <f>(M1052*21)/100</f>
      </c>
      <c t="s">
        <v>27</v>
      </c>
    </row>
    <row r="1053" spans="1:5" ht="25.5">
      <c r="A1053" s="35" t="s">
        <v>55</v>
      </c>
      <c r="E1053" s="39" t="s">
        <v>2647</v>
      </c>
    </row>
    <row r="1054" spans="1:5" ht="12.75">
      <c r="A1054" s="35" t="s">
        <v>56</v>
      </c>
      <c r="E1054" s="40" t="s">
        <v>5</v>
      </c>
    </row>
    <row r="1055" spans="1:5" ht="12.75">
      <c r="A1055" t="s">
        <v>57</v>
      </c>
      <c r="E1055" s="39" t="s">
        <v>5</v>
      </c>
    </row>
    <row r="1056" spans="1:16" ht="25.5">
      <c r="A1056" t="s">
        <v>49</v>
      </c>
      <c s="34" t="s">
        <v>2648</v>
      </c>
      <c s="34" t="s">
        <v>2649</v>
      </c>
      <c s="35" t="s">
        <v>5</v>
      </c>
      <c s="6" t="s">
        <v>2650</v>
      </c>
      <c s="36" t="s">
        <v>64</v>
      </c>
      <c s="37">
        <v>97</v>
      </c>
      <c s="36">
        <v>0.001159</v>
      </c>
      <c s="36">
        <f>ROUND(G1056*H1056,6)</f>
      </c>
      <c r="L1056" s="38">
        <v>0</v>
      </c>
      <c s="32">
        <f>ROUND(ROUND(L1056,2)*ROUND(G1056,3),2)</f>
      </c>
      <c s="36" t="s">
        <v>919</v>
      </c>
      <c>
        <f>(M1056*21)/100</f>
      </c>
      <c t="s">
        <v>27</v>
      </c>
    </row>
    <row r="1057" spans="1:5" ht="25.5">
      <c r="A1057" s="35" t="s">
        <v>55</v>
      </c>
      <c r="E1057" s="39" t="s">
        <v>2650</v>
      </c>
    </row>
    <row r="1058" spans="1:5" ht="12.75">
      <c r="A1058" s="35" t="s">
        <v>56</v>
      </c>
      <c r="E1058" s="40" t="s">
        <v>5</v>
      </c>
    </row>
    <row r="1059" spans="1:5" ht="12.75">
      <c r="A1059" t="s">
        <v>57</v>
      </c>
      <c r="E1059" s="39" t="s">
        <v>5</v>
      </c>
    </row>
    <row r="1060" spans="1:16" ht="25.5">
      <c r="A1060" t="s">
        <v>49</v>
      </c>
      <c s="34" t="s">
        <v>2651</v>
      </c>
      <c s="34" t="s">
        <v>2652</v>
      </c>
      <c s="35" t="s">
        <v>5</v>
      </c>
      <c s="6" t="s">
        <v>2653</v>
      </c>
      <c s="36" t="s">
        <v>64</v>
      </c>
      <c s="37">
        <v>147</v>
      </c>
      <c s="36">
        <v>0.001441</v>
      </c>
      <c s="36">
        <f>ROUND(G1060*H1060,6)</f>
      </c>
      <c r="L1060" s="38">
        <v>0</v>
      </c>
      <c s="32">
        <f>ROUND(ROUND(L1060,2)*ROUND(G1060,3),2)</f>
      </c>
      <c s="36" t="s">
        <v>919</v>
      </c>
      <c>
        <f>(M1060*21)/100</f>
      </c>
      <c t="s">
        <v>27</v>
      </c>
    </row>
    <row r="1061" spans="1:5" ht="25.5">
      <c r="A1061" s="35" t="s">
        <v>55</v>
      </c>
      <c r="E1061" s="39" t="s">
        <v>2653</v>
      </c>
    </row>
    <row r="1062" spans="1:5" ht="12.75">
      <c r="A1062" s="35" t="s">
        <v>56</v>
      </c>
      <c r="E1062" s="40" t="s">
        <v>5</v>
      </c>
    </row>
    <row r="1063" spans="1:5" ht="12.75">
      <c r="A1063" t="s">
        <v>57</v>
      </c>
      <c r="E1063" s="39" t="s">
        <v>5</v>
      </c>
    </row>
    <row r="1064" spans="1:16" ht="25.5">
      <c r="A1064" t="s">
        <v>49</v>
      </c>
      <c s="34" t="s">
        <v>2654</v>
      </c>
      <c s="34" t="s">
        <v>2655</v>
      </c>
      <c s="35" t="s">
        <v>5</v>
      </c>
      <c s="6" t="s">
        <v>2656</v>
      </c>
      <c s="36" t="s">
        <v>64</v>
      </c>
      <c s="37">
        <v>11</v>
      </c>
      <c s="36">
        <v>0.00281</v>
      </c>
      <c s="36">
        <f>ROUND(G1064*H1064,6)</f>
      </c>
      <c r="L1064" s="38">
        <v>0</v>
      </c>
      <c s="32">
        <f>ROUND(ROUND(L1064,2)*ROUND(G1064,3),2)</f>
      </c>
      <c s="36" t="s">
        <v>919</v>
      </c>
      <c>
        <f>(M1064*21)/100</f>
      </c>
      <c t="s">
        <v>27</v>
      </c>
    </row>
    <row r="1065" spans="1:5" ht="25.5">
      <c r="A1065" s="35" t="s">
        <v>55</v>
      </c>
      <c r="E1065" s="39" t="s">
        <v>2656</v>
      </c>
    </row>
    <row r="1066" spans="1:5" ht="12.75">
      <c r="A1066" s="35" t="s">
        <v>56</v>
      </c>
      <c r="E1066" s="40" t="s">
        <v>5</v>
      </c>
    </row>
    <row r="1067" spans="1:5" ht="12.75">
      <c r="A1067" t="s">
        <v>57</v>
      </c>
      <c r="E1067" s="39" t="s">
        <v>5</v>
      </c>
    </row>
    <row r="1068" spans="1:16" ht="25.5">
      <c r="A1068" t="s">
        <v>49</v>
      </c>
      <c s="34" t="s">
        <v>2657</v>
      </c>
      <c s="34" t="s">
        <v>2658</v>
      </c>
      <c s="35" t="s">
        <v>5</v>
      </c>
      <c s="6" t="s">
        <v>2659</v>
      </c>
      <c s="36" t="s">
        <v>64</v>
      </c>
      <c s="37">
        <v>47</v>
      </c>
      <c s="36">
        <v>0.003618</v>
      </c>
      <c s="36">
        <f>ROUND(G1068*H1068,6)</f>
      </c>
      <c r="L1068" s="38">
        <v>0</v>
      </c>
      <c s="32">
        <f>ROUND(ROUND(L1068,2)*ROUND(G1068,3),2)</f>
      </c>
      <c s="36" t="s">
        <v>919</v>
      </c>
      <c>
        <f>(M1068*21)/100</f>
      </c>
      <c t="s">
        <v>27</v>
      </c>
    </row>
    <row r="1069" spans="1:5" ht="25.5">
      <c r="A1069" s="35" t="s">
        <v>55</v>
      </c>
      <c r="E1069" s="39" t="s">
        <v>2659</v>
      </c>
    </row>
    <row r="1070" spans="1:5" ht="12.75">
      <c r="A1070" s="35" t="s">
        <v>56</v>
      </c>
      <c r="E1070" s="40" t="s">
        <v>5</v>
      </c>
    </row>
    <row r="1071" spans="1:5" ht="12.75">
      <c r="A1071" t="s">
        <v>57</v>
      </c>
      <c r="E1071" s="39" t="s">
        <v>5</v>
      </c>
    </row>
    <row r="1072" spans="1:16" ht="25.5">
      <c r="A1072" t="s">
        <v>49</v>
      </c>
      <c s="34" t="s">
        <v>2660</v>
      </c>
      <c s="34" t="s">
        <v>2661</v>
      </c>
      <c s="35" t="s">
        <v>5</v>
      </c>
      <c s="6" t="s">
        <v>2662</v>
      </c>
      <c s="36" t="s">
        <v>64</v>
      </c>
      <c s="37">
        <v>5</v>
      </c>
      <c s="36">
        <v>0.006102</v>
      </c>
      <c s="36">
        <f>ROUND(G1072*H1072,6)</f>
      </c>
      <c r="L1072" s="38">
        <v>0</v>
      </c>
      <c s="32">
        <f>ROUND(ROUND(L1072,2)*ROUND(G1072,3),2)</f>
      </c>
      <c s="36" t="s">
        <v>919</v>
      </c>
      <c>
        <f>(M1072*21)/100</f>
      </c>
      <c t="s">
        <v>27</v>
      </c>
    </row>
    <row r="1073" spans="1:5" ht="25.5">
      <c r="A1073" s="35" t="s">
        <v>55</v>
      </c>
      <c r="E1073" s="39" t="s">
        <v>2662</v>
      </c>
    </row>
    <row r="1074" spans="1:5" ht="12.75">
      <c r="A1074" s="35" t="s">
        <v>56</v>
      </c>
      <c r="E1074" s="40" t="s">
        <v>5</v>
      </c>
    </row>
    <row r="1075" spans="1:5" ht="12.75">
      <c r="A1075" t="s">
        <v>57</v>
      </c>
      <c r="E1075" s="39" t="s">
        <v>5</v>
      </c>
    </row>
    <row r="1076" spans="1:16" ht="25.5">
      <c r="A1076" t="s">
        <v>49</v>
      </c>
      <c s="34" t="s">
        <v>2663</v>
      </c>
      <c s="34" t="s">
        <v>2664</v>
      </c>
      <c s="35" t="s">
        <v>5</v>
      </c>
      <c s="6" t="s">
        <v>2665</v>
      </c>
      <c s="36" t="s">
        <v>64</v>
      </c>
      <c s="37">
        <v>8</v>
      </c>
      <c s="36">
        <v>0.014457</v>
      </c>
      <c s="36">
        <f>ROUND(G1076*H1076,6)</f>
      </c>
      <c r="L1076" s="38">
        <v>0</v>
      </c>
      <c s="32">
        <f>ROUND(ROUND(L1076,2)*ROUND(G1076,3),2)</f>
      </c>
      <c s="36" t="s">
        <v>919</v>
      </c>
      <c>
        <f>(M1076*21)/100</f>
      </c>
      <c t="s">
        <v>27</v>
      </c>
    </row>
    <row r="1077" spans="1:5" ht="25.5">
      <c r="A1077" s="35" t="s">
        <v>55</v>
      </c>
      <c r="E1077" s="39" t="s">
        <v>2665</v>
      </c>
    </row>
    <row r="1078" spans="1:5" ht="12.75">
      <c r="A1078" s="35" t="s">
        <v>56</v>
      </c>
      <c r="E1078" s="40" t="s">
        <v>5</v>
      </c>
    </row>
    <row r="1079" spans="1:5" ht="12.75">
      <c r="A1079" t="s">
        <v>57</v>
      </c>
      <c r="E1079" s="39" t="s">
        <v>5</v>
      </c>
    </row>
    <row r="1080" spans="1:16" ht="25.5">
      <c r="A1080" t="s">
        <v>49</v>
      </c>
      <c s="34" t="s">
        <v>2666</v>
      </c>
      <c s="34" t="s">
        <v>2667</v>
      </c>
      <c s="35" t="s">
        <v>5</v>
      </c>
      <c s="6" t="s">
        <v>2668</v>
      </c>
      <c s="36" t="s">
        <v>64</v>
      </c>
      <c s="37">
        <v>81</v>
      </c>
      <c s="36">
        <v>0.022412</v>
      </c>
      <c s="36">
        <f>ROUND(G1080*H1080,6)</f>
      </c>
      <c r="L1080" s="38">
        <v>0</v>
      </c>
      <c s="32">
        <f>ROUND(ROUND(L1080,2)*ROUND(G1080,3),2)</f>
      </c>
      <c s="36" t="s">
        <v>919</v>
      </c>
      <c>
        <f>(M1080*21)/100</f>
      </c>
      <c t="s">
        <v>27</v>
      </c>
    </row>
    <row r="1081" spans="1:5" ht="25.5">
      <c r="A1081" s="35" t="s">
        <v>55</v>
      </c>
      <c r="E1081" s="39" t="s">
        <v>2668</v>
      </c>
    </row>
    <row r="1082" spans="1:5" ht="12.75">
      <c r="A1082" s="35" t="s">
        <v>56</v>
      </c>
      <c r="E1082" s="40" t="s">
        <v>5</v>
      </c>
    </row>
    <row r="1083" spans="1:5" ht="12.75">
      <c r="A1083" t="s">
        <v>57</v>
      </c>
      <c r="E1083" s="39" t="s">
        <v>5</v>
      </c>
    </row>
    <row r="1084" spans="1:16" ht="25.5">
      <c r="A1084" t="s">
        <v>49</v>
      </c>
      <c s="34" t="s">
        <v>2669</v>
      </c>
      <c s="34" t="s">
        <v>2670</v>
      </c>
      <c s="35" t="s">
        <v>5</v>
      </c>
      <c s="6" t="s">
        <v>2671</v>
      </c>
      <c s="36" t="s">
        <v>64</v>
      </c>
      <c s="37">
        <v>116</v>
      </c>
      <c s="36">
        <v>0.000977</v>
      </c>
      <c s="36">
        <f>ROUND(G1084*H1084,6)</f>
      </c>
      <c r="L1084" s="38">
        <v>0</v>
      </c>
      <c s="32">
        <f>ROUND(ROUND(L1084,2)*ROUND(G1084,3),2)</f>
      </c>
      <c s="36" t="s">
        <v>919</v>
      </c>
      <c>
        <f>(M1084*21)/100</f>
      </c>
      <c t="s">
        <v>27</v>
      </c>
    </row>
    <row r="1085" spans="1:5" ht="25.5">
      <c r="A1085" s="35" t="s">
        <v>55</v>
      </c>
      <c r="E1085" s="39" t="s">
        <v>2671</v>
      </c>
    </row>
    <row r="1086" spans="1:5" ht="12.75">
      <c r="A1086" s="35" t="s">
        <v>56</v>
      </c>
      <c r="E1086" s="40" t="s">
        <v>5</v>
      </c>
    </row>
    <row r="1087" spans="1:5" ht="12.75">
      <c r="A1087" t="s">
        <v>57</v>
      </c>
      <c r="E1087" s="39" t="s">
        <v>5</v>
      </c>
    </row>
    <row r="1088" spans="1:16" ht="25.5">
      <c r="A1088" t="s">
        <v>49</v>
      </c>
      <c s="34" t="s">
        <v>2672</v>
      </c>
      <c s="34" t="s">
        <v>2673</v>
      </c>
      <c s="35" t="s">
        <v>5</v>
      </c>
      <c s="6" t="s">
        <v>2674</v>
      </c>
      <c s="36" t="s">
        <v>64</v>
      </c>
      <c s="37">
        <v>104</v>
      </c>
      <c s="36">
        <v>0.001262</v>
      </c>
      <c s="36">
        <f>ROUND(G1088*H1088,6)</f>
      </c>
      <c r="L1088" s="38">
        <v>0</v>
      </c>
      <c s="32">
        <f>ROUND(ROUND(L1088,2)*ROUND(G1088,3),2)</f>
      </c>
      <c s="36" t="s">
        <v>919</v>
      </c>
      <c>
        <f>(M1088*21)/100</f>
      </c>
      <c t="s">
        <v>27</v>
      </c>
    </row>
    <row r="1089" spans="1:5" ht="25.5">
      <c r="A1089" s="35" t="s">
        <v>55</v>
      </c>
      <c r="E1089" s="39" t="s">
        <v>2674</v>
      </c>
    </row>
    <row r="1090" spans="1:5" ht="12.75">
      <c r="A1090" s="35" t="s">
        <v>56</v>
      </c>
      <c r="E1090" s="40" t="s">
        <v>5</v>
      </c>
    </row>
    <row r="1091" spans="1:5" ht="12.75">
      <c r="A1091" t="s">
        <v>57</v>
      </c>
      <c r="E1091" s="39" t="s">
        <v>5</v>
      </c>
    </row>
    <row r="1092" spans="1:16" ht="25.5">
      <c r="A1092" t="s">
        <v>49</v>
      </c>
      <c s="34" t="s">
        <v>2675</v>
      </c>
      <c s="34" t="s">
        <v>2676</v>
      </c>
      <c s="35" t="s">
        <v>5</v>
      </c>
      <c s="6" t="s">
        <v>2677</v>
      </c>
      <c s="36" t="s">
        <v>64</v>
      </c>
      <c s="37">
        <v>108</v>
      </c>
      <c s="36">
        <v>0.001526</v>
      </c>
      <c s="36">
        <f>ROUND(G1092*H1092,6)</f>
      </c>
      <c r="L1092" s="38">
        <v>0</v>
      </c>
      <c s="32">
        <f>ROUND(ROUND(L1092,2)*ROUND(G1092,3),2)</f>
      </c>
      <c s="36" t="s">
        <v>919</v>
      </c>
      <c>
        <f>(M1092*21)/100</f>
      </c>
      <c t="s">
        <v>27</v>
      </c>
    </row>
    <row r="1093" spans="1:5" ht="25.5">
      <c r="A1093" s="35" t="s">
        <v>55</v>
      </c>
      <c r="E1093" s="39" t="s">
        <v>2677</v>
      </c>
    </row>
    <row r="1094" spans="1:5" ht="12.75">
      <c r="A1094" s="35" t="s">
        <v>56</v>
      </c>
      <c r="E1094" s="40" t="s">
        <v>5</v>
      </c>
    </row>
    <row r="1095" spans="1:5" ht="12.75">
      <c r="A1095" t="s">
        <v>57</v>
      </c>
      <c r="E1095" s="39" t="s">
        <v>5</v>
      </c>
    </row>
    <row r="1096" spans="1:16" ht="25.5">
      <c r="A1096" t="s">
        <v>49</v>
      </c>
      <c s="34" t="s">
        <v>2678</v>
      </c>
      <c s="34" t="s">
        <v>2679</v>
      </c>
      <c s="35" t="s">
        <v>5</v>
      </c>
      <c s="6" t="s">
        <v>2680</v>
      </c>
      <c s="36" t="s">
        <v>64</v>
      </c>
      <c s="37">
        <v>26</v>
      </c>
      <c s="36">
        <v>0.002838</v>
      </c>
      <c s="36">
        <f>ROUND(G1096*H1096,6)</f>
      </c>
      <c r="L1096" s="38">
        <v>0</v>
      </c>
      <c s="32">
        <f>ROUND(ROUND(L1096,2)*ROUND(G1096,3),2)</f>
      </c>
      <c s="36" t="s">
        <v>919</v>
      </c>
      <c>
        <f>(M1096*21)/100</f>
      </c>
      <c t="s">
        <v>27</v>
      </c>
    </row>
    <row r="1097" spans="1:5" ht="25.5">
      <c r="A1097" s="35" t="s">
        <v>55</v>
      </c>
      <c r="E1097" s="39" t="s">
        <v>2680</v>
      </c>
    </row>
    <row r="1098" spans="1:5" ht="12.75">
      <c r="A1098" s="35" t="s">
        <v>56</v>
      </c>
      <c r="E1098" s="40" t="s">
        <v>5</v>
      </c>
    </row>
    <row r="1099" spans="1:5" ht="12.75">
      <c r="A1099" t="s">
        <v>57</v>
      </c>
      <c r="E1099" s="39" t="s">
        <v>5</v>
      </c>
    </row>
    <row r="1100" spans="1:16" ht="25.5">
      <c r="A1100" t="s">
        <v>49</v>
      </c>
      <c s="34" t="s">
        <v>2681</v>
      </c>
      <c s="34" t="s">
        <v>2682</v>
      </c>
      <c s="35" t="s">
        <v>5</v>
      </c>
      <c s="6" t="s">
        <v>2683</v>
      </c>
      <c s="36" t="s">
        <v>64</v>
      </c>
      <c s="37">
        <v>8</v>
      </c>
      <c s="36">
        <v>0.003735</v>
      </c>
      <c s="36">
        <f>ROUND(G1100*H1100,6)</f>
      </c>
      <c r="L1100" s="38">
        <v>0</v>
      </c>
      <c s="32">
        <f>ROUND(ROUND(L1100,2)*ROUND(G1100,3),2)</f>
      </c>
      <c s="36" t="s">
        <v>919</v>
      </c>
      <c>
        <f>(M1100*21)/100</f>
      </c>
      <c t="s">
        <v>27</v>
      </c>
    </row>
    <row r="1101" spans="1:5" ht="25.5">
      <c r="A1101" s="35" t="s">
        <v>55</v>
      </c>
      <c r="E1101" s="39" t="s">
        <v>2683</v>
      </c>
    </row>
    <row r="1102" spans="1:5" ht="12.75">
      <c r="A1102" s="35" t="s">
        <v>56</v>
      </c>
      <c r="E1102" s="40" t="s">
        <v>5</v>
      </c>
    </row>
    <row r="1103" spans="1:5" ht="12.75">
      <c r="A1103" t="s">
        <v>57</v>
      </c>
      <c r="E1103" s="39" t="s">
        <v>5</v>
      </c>
    </row>
    <row r="1104" spans="1:16" ht="25.5">
      <c r="A1104" t="s">
        <v>49</v>
      </c>
      <c s="34" t="s">
        <v>2684</v>
      </c>
      <c s="34" t="s">
        <v>2685</v>
      </c>
      <c s="35" t="s">
        <v>5</v>
      </c>
      <c s="6" t="s">
        <v>2686</v>
      </c>
      <c s="36" t="s">
        <v>64</v>
      </c>
      <c s="37">
        <v>34</v>
      </c>
      <c s="36">
        <v>0.006303</v>
      </c>
      <c s="36">
        <f>ROUND(G1104*H1104,6)</f>
      </c>
      <c r="L1104" s="38">
        <v>0</v>
      </c>
      <c s="32">
        <f>ROUND(ROUND(L1104,2)*ROUND(G1104,3),2)</f>
      </c>
      <c s="36" t="s">
        <v>919</v>
      </c>
      <c>
        <f>(M1104*21)/100</f>
      </c>
      <c t="s">
        <v>27</v>
      </c>
    </row>
    <row r="1105" spans="1:5" ht="25.5">
      <c r="A1105" s="35" t="s">
        <v>55</v>
      </c>
      <c r="E1105" s="39" t="s">
        <v>2686</v>
      </c>
    </row>
    <row r="1106" spans="1:5" ht="12.75">
      <c r="A1106" s="35" t="s">
        <v>56</v>
      </c>
      <c r="E1106" s="40" t="s">
        <v>5</v>
      </c>
    </row>
    <row r="1107" spans="1:5" ht="12.75">
      <c r="A1107" t="s">
        <v>57</v>
      </c>
      <c r="E1107" s="39" t="s">
        <v>5</v>
      </c>
    </row>
    <row r="1108" spans="1:16" ht="25.5">
      <c r="A1108" t="s">
        <v>49</v>
      </c>
      <c s="34" t="s">
        <v>2687</v>
      </c>
      <c s="34" t="s">
        <v>2688</v>
      </c>
      <c s="35" t="s">
        <v>5</v>
      </c>
      <c s="6" t="s">
        <v>2689</v>
      </c>
      <c s="36" t="s">
        <v>64</v>
      </c>
      <c s="37">
        <v>8</v>
      </c>
      <c s="36">
        <v>0.014842</v>
      </c>
      <c s="36">
        <f>ROUND(G1108*H1108,6)</f>
      </c>
      <c r="L1108" s="38">
        <v>0</v>
      </c>
      <c s="32">
        <f>ROUND(ROUND(L1108,2)*ROUND(G1108,3),2)</f>
      </c>
      <c s="36" t="s">
        <v>919</v>
      </c>
      <c>
        <f>(M1108*21)/100</f>
      </c>
      <c t="s">
        <v>27</v>
      </c>
    </row>
    <row r="1109" spans="1:5" ht="25.5">
      <c r="A1109" s="35" t="s">
        <v>55</v>
      </c>
      <c r="E1109" s="39" t="s">
        <v>2689</v>
      </c>
    </row>
    <row r="1110" spans="1:5" ht="12.75">
      <c r="A1110" s="35" t="s">
        <v>56</v>
      </c>
      <c r="E1110" s="40" t="s">
        <v>5</v>
      </c>
    </row>
    <row r="1111" spans="1:5" ht="12.75">
      <c r="A1111" t="s">
        <v>57</v>
      </c>
      <c r="E1111" s="39" t="s">
        <v>5</v>
      </c>
    </row>
    <row r="1112" spans="1:16" ht="25.5">
      <c r="A1112" t="s">
        <v>49</v>
      </c>
      <c s="34" t="s">
        <v>2690</v>
      </c>
      <c s="34" t="s">
        <v>2691</v>
      </c>
      <c s="35" t="s">
        <v>5</v>
      </c>
      <c s="6" t="s">
        <v>2692</v>
      </c>
      <c s="36" t="s">
        <v>64</v>
      </c>
      <c s="37">
        <v>11</v>
      </c>
      <c s="36">
        <v>0.023046</v>
      </c>
      <c s="36">
        <f>ROUND(G1112*H1112,6)</f>
      </c>
      <c r="L1112" s="38">
        <v>0</v>
      </c>
      <c s="32">
        <f>ROUND(ROUND(L1112,2)*ROUND(G1112,3),2)</f>
      </c>
      <c s="36" t="s">
        <v>919</v>
      </c>
      <c>
        <f>(M1112*21)/100</f>
      </c>
      <c t="s">
        <v>27</v>
      </c>
    </row>
    <row r="1113" spans="1:5" ht="25.5">
      <c r="A1113" s="35" t="s">
        <v>55</v>
      </c>
      <c r="E1113" s="39" t="s">
        <v>2692</v>
      </c>
    </row>
    <row r="1114" spans="1:5" ht="12.75">
      <c r="A1114" s="35" t="s">
        <v>56</v>
      </c>
      <c r="E1114" s="40" t="s">
        <v>5</v>
      </c>
    </row>
    <row r="1115" spans="1:5" ht="12.75">
      <c r="A1115" t="s">
        <v>57</v>
      </c>
      <c r="E1115" s="39" t="s">
        <v>5</v>
      </c>
    </row>
    <row r="1116" spans="1:16" ht="25.5">
      <c r="A1116" t="s">
        <v>49</v>
      </c>
      <c s="34" t="s">
        <v>2693</v>
      </c>
      <c s="34" t="s">
        <v>2694</v>
      </c>
      <c s="35" t="s">
        <v>5</v>
      </c>
      <c s="6" t="s">
        <v>2695</v>
      </c>
      <c s="36" t="s">
        <v>64</v>
      </c>
      <c s="37">
        <v>12</v>
      </c>
      <c s="36">
        <v>0.000729</v>
      </c>
      <c s="36">
        <f>ROUND(G1116*H1116,6)</f>
      </c>
      <c r="L1116" s="38">
        <v>0</v>
      </c>
      <c s="32">
        <f>ROUND(ROUND(L1116,2)*ROUND(G1116,3),2)</f>
      </c>
      <c s="36" t="s">
        <v>919</v>
      </c>
      <c>
        <f>(M1116*21)/100</f>
      </c>
      <c t="s">
        <v>27</v>
      </c>
    </row>
    <row r="1117" spans="1:5" ht="25.5">
      <c r="A1117" s="35" t="s">
        <v>55</v>
      </c>
      <c r="E1117" s="39" t="s">
        <v>2695</v>
      </c>
    </row>
    <row r="1118" spans="1:5" ht="12.75">
      <c r="A1118" s="35" t="s">
        <v>56</v>
      </c>
      <c r="E1118" s="40" t="s">
        <v>5</v>
      </c>
    </row>
    <row r="1119" spans="1:5" ht="12.75">
      <c r="A1119" t="s">
        <v>57</v>
      </c>
      <c r="E1119" s="39" t="s">
        <v>5</v>
      </c>
    </row>
    <row r="1120" spans="1:16" ht="25.5">
      <c r="A1120" t="s">
        <v>49</v>
      </c>
      <c s="34" t="s">
        <v>2696</v>
      </c>
      <c s="34" t="s">
        <v>2697</v>
      </c>
      <c s="35" t="s">
        <v>5</v>
      </c>
      <c s="6" t="s">
        <v>2698</v>
      </c>
      <c s="36" t="s">
        <v>64</v>
      </c>
      <c s="37">
        <v>70</v>
      </c>
      <c s="36">
        <v>0.000984</v>
      </c>
      <c s="36">
        <f>ROUND(G1120*H1120,6)</f>
      </c>
      <c r="L1120" s="38">
        <v>0</v>
      </c>
      <c s="32">
        <f>ROUND(ROUND(L1120,2)*ROUND(G1120,3),2)</f>
      </c>
      <c s="36" t="s">
        <v>919</v>
      </c>
      <c>
        <f>(M1120*21)/100</f>
      </c>
      <c t="s">
        <v>27</v>
      </c>
    </row>
    <row r="1121" spans="1:5" ht="25.5">
      <c r="A1121" s="35" t="s">
        <v>55</v>
      </c>
      <c r="E1121" s="39" t="s">
        <v>2698</v>
      </c>
    </row>
    <row r="1122" spans="1:5" ht="12.75">
      <c r="A1122" s="35" t="s">
        <v>56</v>
      </c>
      <c r="E1122" s="40" t="s">
        <v>5</v>
      </c>
    </row>
    <row r="1123" spans="1:5" ht="12.75">
      <c r="A1123" t="s">
        <v>57</v>
      </c>
      <c r="E1123" s="39" t="s">
        <v>5</v>
      </c>
    </row>
    <row r="1124" spans="1:16" ht="25.5">
      <c r="A1124" t="s">
        <v>49</v>
      </c>
      <c s="34" t="s">
        <v>2699</v>
      </c>
      <c s="34" t="s">
        <v>2700</v>
      </c>
      <c s="35" t="s">
        <v>5</v>
      </c>
      <c s="6" t="s">
        <v>2701</v>
      </c>
      <c s="36" t="s">
        <v>64</v>
      </c>
      <c s="37">
        <v>12</v>
      </c>
      <c s="36">
        <v>0.002631</v>
      </c>
      <c s="36">
        <f>ROUND(G1124*H1124,6)</f>
      </c>
      <c r="L1124" s="38">
        <v>0</v>
      </c>
      <c s="32">
        <f>ROUND(ROUND(L1124,2)*ROUND(G1124,3),2)</f>
      </c>
      <c s="36" t="s">
        <v>919</v>
      </c>
      <c>
        <f>(M1124*21)/100</f>
      </c>
      <c t="s">
        <v>27</v>
      </c>
    </row>
    <row r="1125" spans="1:5" ht="25.5">
      <c r="A1125" s="35" t="s">
        <v>55</v>
      </c>
      <c r="E1125" s="39" t="s">
        <v>2701</v>
      </c>
    </row>
    <row r="1126" spans="1:5" ht="12.75">
      <c r="A1126" s="35" t="s">
        <v>56</v>
      </c>
      <c r="E1126" s="40" t="s">
        <v>5</v>
      </c>
    </row>
    <row r="1127" spans="1:5" ht="12.75">
      <c r="A1127" t="s">
        <v>57</v>
      </c>
      <c r="E1127" s="39" t="s">
        <v>5</v>
      </c>
    </row>
    <row r="1128" spans="1:16" ht="12.75">
      <c r="A1128" t="s">
        <v>49</v>
      </c>
      <c s="34" t="s">
        <v>2702</v>
      </c>
      <c s="34" t="s">
        <v>2703</v>
      </c>
      <c s="35" t="s">
        <v>5</v>
      </c>
      <c s="6" t="s">
        <v>2704</v>
      </c>
      <c s="36" t="s">
        <v>64</v>
      </c>
      <c s="37">
        <v>9</v>
      </c>
      <c s="36">
        <v>0.000806</v>
      </c>
      <c s="36">
        <f>ROUND(G1128*H1128,6)</f>
      </c>
      <c r="L1128" s="38">
        <v>0</v>
      </c>
      <c s="32">
        <f>ROUND(ROUND(L1128,2)*ROUND(G1128,3),2)</f>
      </c>
      <c s="36" t="s">
        <v>919</v>
      </c>
      <c>
        <f>(M1128*21)/100</f>
      </c>
      <c t="s">
        <v>27</v>
      </c>
    </row>
    <row r="1129" spans="1:5" ht="12.75">
      <c r="A1129" s="35" t="s">
        <v>55</v>
      </c>
      <c r="E1129" s="39" t="s">
        <v>2704</v>
      </c>
    </row>
    <row r="1130" spans="1:5" ht="12.75">
      <c r="A1130" s="35" t="s">
        <v>56</v>
      </c>
      <c r="E1130" s="40" t="s">
        <v>5</v>
      </c>
    </row>
    <row r="1131" spans="1:5" ht="12.75">
      <c r="A1131" t="s">
        <v>57</v>
      </c>
      <c r="E1131" s="39" t="s">
        <v>5</v>
      </c>
    </row>
    <row r="1132" spans="1:16" ht="12.75">
      <c r="A1132" t="s">
        <v>49</v>
      </c>
      <c s="34" t="s">
        <v>2705</v>
      </c>
      <c s="34" t="s">
        <v>2706</v>
      </c>
      <c s="35" t="s">
        <v>5</v>
      </c>
      <c s="6" t="s">
        <v>2707</v>
      </c>
      <c s="36" t="s">
        <v>64</v>
      </c>
      <c s="37">
        <v>9.27</v>
      </c>
      <c s="36">
        <v>0.00058</v>
      </c>
      <c s="36">
        <f>ROUND(G1132*H1132,6)</f>
      </c>
      <c r="L1132" s="38">
        <v>0</v>
      </c>
      <c s="32">
        <f>ROUND(ROUND(L1132,2)*ROUND(G1132,3),2)</f>
      </c>
      <c s="36" t="s">
        <v>919</v>
      </c>
      <c>
        <f>(M1132*21)/100</f>
      </c>
      <c t="s">
        <v>27</v>
      </c>
    </row>
    <row r="1133" spans="1:5" ht="12.75">
      <c r="A1133" s="35" t="s">
        <v>55</v>
      </c>
      <c r="E1133" s="39" t="s">
        <v>2707</v>
      </c>
    </row>
    <row r="1134" spans="1:5" ht="12.75">
      <c r="A1134" s="35" t="s">
        <v>56</v>
      </c>
      <c r="E1134" s="40" t="s">
        <v>5</v>
      </c>
    </row>
    <row r="1135" spans="1:5" ht="12.75">
      <c r="A1135" t="s">
        <v>57</v>
      </c>
      <c r="E1135" s="39" t="s">
        <v>5</v>
      </c>
    </row>
    <row r="1136" spans="1:16" ht="25.5">
      <c r="A1136" t="s">
        <v>49</v>
      </c>
      <c s="34" t="s">
        <v>2708</v>
      </c>
      <c s="34" t="s">
        <v>2709</v>
      </c>
      <c s="35" t="s">
        <v>5</v>
      </c>
      <c s="6" t="s">
        <v>2710</v>
      </c>
      <c s="36" t="s">
        <v>64</v>
      </c>
      <c s="37">
        <v>425</v>
      </c>
      <c s="36">
        <v>0.000197</v>
      </c>
      <c s="36">
        <f>ROUND(G1136*H1136,6)</f>
      </c>
      <c r="L1136" s="38">
        <v>0</v>
      </c>
      <c s="32">
        <f>ROUND(ROUND(L1136,2)*ROUND(G1136,3),2)</f>
      </c>
      <c s="36" t="s">
        <v>919</v>
      </c>
      <c>
        <f>(M1136*21)/100</f>
      </c>
      <c t="s">
        <v>27</v>
      </c>
    </row>
    <row r="1137" spans="1:5" ht="38.25">
      <c r="A1137" s="35" t="s">
        <v>55</v>
      </c>
      <c r="E1137" s="39" t="s">
        <v>2711</v>
      </c>
    </row>
    <row r="1138" spans="1:5" ht="12.75">
      <c r="A1138" s="35" t="s">
        <v>56</v>
      </c>
      <c r="E1138" s="40" t="s">
        <v>5</v>
      </c>
    </row>
    <row r="1139" spans="1:5" ht="12.75">
      <c r="A1139" t="s">
        <v>57</v>
      </c>
      <c r="E1139" s="39" t="s">
        <v>5</v>
      </c>
    </row>
    <row r="1140" spans="1:16" ht="25.5">
      <c r="A1140" t="s">
        <v>49</v>
      </c>
      <c s="34" t="s">
        <v>2712</v>
      </c>
      <c s="34" t="s">
        <v>2713</v>
      </c>
      <c s="35" t="s">
        <v>5</v>
      </c>
      <c s="6" t="s">
        <v>2710</v>
      </c>
      <c s="36" t="s">
        <v>64</v>
      </c>
      <c s="37">
        <v>406</v>
      </c>
      <c s="36">
        <v>0.000241</v>
      </c>
      <c s="36">
        <f>ROUND(G1140*H1140,6)</f>
      </c>
      <c r="L1140" s="38">
        <v>0</v>
      </c>
      <c s="32">
        <f>ROUND(ROUND(L1140,2)*ROUND(G1140,3),2)</f>
      </c>
      <c s="36" t="s">
        <v>919</v>
      </c>
      <c>
        <f>(M1140*21)/100</f>
      </c>
      <c t="s">
        <v>27</v>
      </c>
    </row>
    <row r="1141" spans="1:5" ht="38.25">
      <c r="A1141" s="35" t="s">
        <v>55</v>
      </c>
      <c r="E1141" s="39" t="s">
        <v>2714</v>
      </c>
    </row>
    <row r="1142" spans="1:5" ht="12.75">
      <c r="A1142" s="35" t="s">
        <v>56</v>
      </c>
      <c r="E1142" s="40" t="s">
        <v>5</v>
      </c>
    </row>
    <row r="1143" spans="1:5" ht="12.75">
      <c r="A1143" t="s">
        <v>57</v>
      </c>
      <c r="E1143" s="39" t="s">
        <v>5</v>
      </c>
    </row>
    <row r="1144" spans="1:16" ht="25.5">
      <c r="A1144" t="s">
        <v>49</v>
      </c>
      <c s="34" t="s">
        <v>2715</v>
      </c>
      <c s="34" t="s">
        <v>2716</v>
      </c>
      <c s="35" t="s">
        <v>5</v>
      </c>
      <c s="6" t="s">
        <v>2710</v>
      </c>
      <c s="36" t="s">
        <v>64</v>
      </c>
      <c s="37">
        <v>55</v>
      </c>
      <c s="36">
        <v>0.000273</v>
      </c>
      <c s="36">
        <f>ROUND(G1144*H1144,6)</f>
      </c>
      <c r="L1144" s="38">
        <v>0</v>
      </c>
      <c s="32">
        <f>ROUND(ROUND(L1144,2)*ROUND(G1144,3),2)</f>
      </c>
      <c s="36" t="s">
        <v>919</v>
      </c>
      <c>
        <f>(M1144*21)/100</f>
      </c>
      <c t="s">
        <v>27</v>
      </c>
    </row>
    <row r="1145" spans="1:5" ht="38.25">
      <c r="A1145" s="35" t="s">
        <v>55</v>
      </c>
      <c r="E1145" s="39" t="s">
        <v>2717</v>
      </c>
    </row>
    <row r="1146" spans="1:5" ht="12.75">
      <c r="A1146" s="35" t="s">
        <v>56</v>
      </c>
      <c r="E1146" s="40" t="s">
        <v>5</v>
      </c>
    </row>
    <row r="1147" spans="1:5" ht="12.75">
      <c r="A1147" t="s">
        <v>57</v>
      </c>
      <c r="E1147" s="39" t="s">
        <v>5</v>
      </c>
    </row>
    <row r="1148" spans="1:16" ht="25.5">
      <c r="A1148" t="s">
        <v>49</v>
      </c>
      <c s="34" t="s">
        <v>2718</v>
      </c>
      <c s="34" t="s">
        <v>2719</v>
      </c>
      <c s="35" t="s">
        <v>5</v>
      </c>
      <c s="6" t="s">
        <v>2710</v>
      </c>
      <c s="36" t="s">
        <v>64</v>
      </c>
      <c s="37">
        <v>92</v>
      </c>
      <c s="36">
        <v>0.000338</v>
      </c>
      <c s="36">
        <f>ROUND(G1148*H1148,6)</f>
      </c>
      <c r="L1148" s="38">
        <v>0</v>
      </c>
      <c s="32">
        <f>ROUND(ROUND(L1148,2)*ROUND(G1148,3),2)</f>
      </c>
      <c s="36" t="s">
        <v>919</v>
      </c>
      <c>
        <f>(M1148*21)/100</f>
      </c>
      <c t="s">
        <v>27</v>
      </c>
    </row>
    <row r="1149" spans="1:5" ht="38.25">
      <c r="A1149" s="35" t="s">
        <v>55</v>
      </c>
      <c r="E1149" s="39" t="s">
        <v>2720</v>
      </c>
    </row>
    <row r="1150" spans="1:5" ht="12.75">
      <c r="A1150" s="35" t="s">
        <v>56</v>
      </c>
      <c r="E1150" s="40" t="s">
        <v>5</v>
      </c>
    </row>
    <row r="1151" spans="1:5" ht="12.75">
      <c r="A1151" t="s">
        <v>57</v>
      </c>
      <c r="E1151" s="39" t="s">
        <v>5</v>
      </c>
    </row>
    <row r="1152" spans="1:16" ht="12.75">
      <c r="A1152" t="s">
        <v>49</v>
      </c>
      <c s="34" t="s">
        <v>2721</v>
      </c>
      <c s="34" t="s">
        <v>2722</v>
      </c>
      <c s="35" t="s">
        <v>5</v>
      </c>
      <c s="6" t="s">
        <v>2723</v>
      </c>
      <c s="36" t="s">
        <v>53</v>
      </c>
      <c s="37">
        <v>2</v>
      </c>
      <c s="36">
        <v>0.00022</v>
      </c>
      <c s="36">
        <f>ROUND(G1152*H1152,6)</f>
      </c>
      <c r="L1152" s="38">
        <v>0</v>
      </c>
      <c s="32">
        <f>ROUND(ROUND(L1152,2)*ROUND(G1152,3),2)</f>
      </c>
      <c s="36" t="s">
        <v>919</v>
      </c>
      <c>
        <f>(M1152*21)/100</f>
      </c>
      <c t="s">
        <v>27</v>
      </c>
    </row>
    <row r="1153" spans="1:5" ht="12.75">
      <c r="A1153" s="35" t="s">
        <v>55</v>
      </c>
      <c r="E1153" s="39" t="s">
        <v>2723</v>
      </c>
    </row>
    <row r="1154" spans="1:5" ht="12.75">
      <c r="A1154" s="35" t="s">
        <v>56</v>
      </c>
      <c r="E1154" s="40" t="s">
        <v>5</v>
      </c>
    </row>
    <row r="1155" spans="1:5" ht="12.75">
      <c r="A1155" t="s">
        <v>57</v>
      </c>
      <c r="E1155" s="39" t="s">
        <v>5</v>
      </c>
    </row>
    <row r="1156" spans="1:16" ht="25.5">
      <c r="A1156" t="s">
        <v>49</v>
      </c>
      <c s="34" t="s">
        <v>2724</v>
      </c>
      <c s="34" t="s">
        <v>2725</v>
      </c>
      <c s="35" t="s">
        <v>5</v>
      </c>
      <c s="6" t="s">
        <v>2726</v>
      </c>
      <c s="36" t="s">
        <v>53</v>
      </c>
      <c s="37">
        <v>3</v>
      </c>
      <c s="36">
        <v>0.00022</v>
      </c>
      <c s="36">
        <f>ROUND(G1156*H1156,6)</f>
      </c>
      <c r="L1156" s="38">
        <v>0</v>
      </c>
      <c s="32">
        <f>ROUND(ROUND(L1156,2)*ROUND(G1156,3),2)</f>
      </c>
      <c s="36" t="s">
        <v>919</v>
      </c>
      <c>
        <f>(M1156*21)/100</f>
      </c>
      <c t="s">
        <v>27</v>
      </c>
    </row>
    <row r="1157" spans="1:5" ht="25.5">
      <c r="A1157" s="35" t="s">
        <v>55</v>
      </c>
      <c r="E1157" s="39" t="s">
        <v>2726</v>
      </c>
    </row>
    <row r="1158" spans="1:5" ht="12.75">
      <c r="A1158" s="35" t="s">
        <v>56</v>
      </c>
      <c r="E1158" s="40" t="s">
        <v>5</v>
      </c>
    </row>
    <row r="1159" spans="1:5" ht="12.75">
      <c r="A1159" t="s">
        <v>57</v>
      </c>
      <c r="E1159" s="39" t="s">
        <v>5</v>
      </c>
    </row>
    <row r="1160" spans="1:16" ht="12.75">
      <c r="A1160" t="s">
        <v>49</v>
      </c>
      <c s="34" t="s">
        <v>2727</v>
      </c>
      <c s="34" t="s">
        <v>2728</v>
      </c>
      <c s="35" t="s">
        <v>5</v>
      </c>
      <c s="6" t="s">
        <v>2729</v>
      </c>
      <c s="36" t="s">
        <v>53</v>
      </c>
      <c s="37">
        <v>2</v>
      </c>
      <c s="36">
        <v>0.00017</v>
      </c>
      <c s="36">
        <f>ROUND(G1160*H1160,6)</f>
      </c>
      <c r="L1160" s="38">
        <v>0</v>
      </c>
      <c s="32">
        <f>ROUND(ROUND(L1160,2)*ROUND(G1160,3),2)</f>
      </c>
      <c s="36" t="s">
        <v>919</v>
      </c>
      <c>
        <f>(M1160*21)/100</f>
      </c>
      <c t="s">
        <v>27</v>
      </c>
    </row>
    <row r="1161" spans="1:5" ht="12.75">
      <c r="A1161" s="35" t="s">
        <v>55</v>
      </c>
      <c r="E1161" s="39" t="s">
        <v>2729</v>
      </c>
    </row>
    <row r="1162" spans="1:5" ht="12.75">
      <c r="A1162" s="35" t="s">
        <v>56</v>
      </c>
      <c r="E1162" s="40" t="s">
        <v>5</v>
      </c>
    </row>
    <row r="1163" spans="1:5" ht="12.75">
      <c r="A1163" t="s">
        <v>57</v>
      </c>
      <c r="E1163" s="39" t="s">
        <v>5</v>
      </c>
    </row>
    <row r="1164" spans="1:16" ht="12.75">
      <c r="A1164" t="s">
        <v>49</v>
      </c>
      <c s="34" t="s">
        <v>2730</v>
      </c>
      <c s="34" t="s">
        <v>2731</v>
      </c>
      <c s="35" t="s">
        <v>5</v>
      </c>
      <c s="6" t="s">
        <v>2732</v>
      </c>
      <c s="36" t="s">
        <v>53</v>
      </c>
      <c s="37">
        <v>1</v>
      </c>
      <c s="36">
        <v>0.00082</v>
      </c>
      <c s="36">
        <f>ROUND(G1164*H1164,6)</f>
      </c>
      <c r="L1164" s="38">
        <v>0</v>
      </c>
      <c s="32">
        <f>ROUND(ROUND(L1164,2)*ROUND(G1164,3),2)</f>
      </c>
      <c s="36" t="s">
        <v>919</v>
      </c>
      <c>
        <f>(M1164*21)/100</f>
      </c>
      <c t="s">
        <v>27</v>
      </c>
    </row>
    <row r="1165" spans="1:5" ht="12.75">
      <c r="A1165" s="35" t="s">
        <v>55</v>
      </c>
      <c r="E1165" s="39" t="s">
        <v>2732</v>
      </c>
    </row>
    <row r="1166" spans="1:5" ht="12.75">
      <c r="A1166" s="35" t="s">
        <v>56</v>
      </c>
      <c r="E1166" s="40" t="s">
        <v>5</v>
      </c>
    </row>
    <row r="1167" spans="1:5" ht="12.75">
      <c r="A1167" t="s">
        <v>57</v>
      </c>
      <c r="E1167" s="39" t="s">
        <v>5</v>
      </c>
    </row>
    <row r="1168" spans="1:16" ht="12.75">
      <c r="A1168" t="s">
        <v>49</v>
      </c>
      <c s="34" t="s">
        <v>2733</v>
      </c>
      <c s="34" t="s">
        <v>2734</v>
      </c>
      <c s="35" t="s">
        <v>5</v>
      </c>
      <c s="6" t="s">
        <v>2735</v>
      </c>
      <c s="36" t="s">
        <v>53</v>
      </c>
      <c s="37">
        <v>1</v>
      </c>
      <c s="36">
        <v>0.0005</v>
      </c>
      <c s="36">
        <f>ROUND(G1168*H1168,6)</f>
      </c>
      <c r="L1168" s="38">
        <v>0</v>
      </c>
      <c s="32">
        <f>ROUND(ROUND(L1168,2)*ROUND(G1168,3),2)</f>
      </c>
      <c s="36" t="s">
        <v>919</v>
      </c>
      <c>
        <f>(M1168*21)/100</f>
      </c>
      <c t="s">
        <v>27</v>
      </c>
    </row>
    <row r="1169" spans="1:5" ht="12.75">
      <c r="A1169" s="35" t="s">
        <v>55</v>
      </c>
      <c r="E1169" s="39" t="s">
        <v>2735</v>
      </c>
    </row>
    <row r="1170" spans="1:5" ht="12.75">
      <c r="A1170" s="35" t="s">
        <v>56</v>
      </c>
      <c r="E1170" s="40" t="s">
        <v>5</v>
      </c>
    </row>
    <row r="1171" spans="1:5" ht="12.75">
      <c r="A1171" t="s">
        <v>57</v>
      </c>
      <c r="E1171" s="39" t="s">
        <v>5</v>
      </c>
    </row>
    <row r="1172" spans="1:16" ht="12.75">
      <c r="A1172" t="s">
        <v>49</v>
      </c>
      <c s="34" t="s">
        <v>2736</v>
      </c>
      <c s="34" t="s">
        <v>2737</v>
      </c>
      <c s="35" t="s">
        <v>5</v>
      </c>
      <c s="6" t="s">
        <v>2738</v>
      </c>
      <c s="36" t="s">
        <v>53</v>
      </c>
      <c s="37">
        <v>2</v>
      </c>
      <c s="36">
        <v>0.000766</v>
      </c>
      <c s="36">
        <f>ROUND(G1172*H1172,6)</f>
      </c>
      <c r="L1172" s="38">
        <v>0</v>
      </c>
      <c s="32">
        <f>ROUND(ROUND(L1172,2)*ROUND(G1172,3),2)</f>
      </c>
      <c s="36" t="s">
        <v>919</v>
      </c>
      <c>
        <f>(M1172*21)/100</f>
      </c>
      <c t="s">
        <v>27</v>
      </c>
    </row>
    <row r="1173" spans="1:5" ht="12.75">
      <c r="A1173" s="35" t="s">
        <v>55</v>
      </c>
      <c r="E1173" s="39" t="s">
        <v>2738</v>
      </c>
    </row>
    <row r="1174" spans="1:5" ht="12.75">
      <c r="A1174" s="35" t="s">
        <v>56</v>
      </c>
      <c r="E1174" s="40" t="s">
        <v>5</v>
      </c>
    </row>
    <row r="1175" spans="1:5" ht="12.75">
      <c r="A1175" t="s">
        <v>57</v>
      </c>
      <c r="E1175" s="39" t="s">
        <v>5</v>
      </c>
    </row>
    <row r="1176" spans="1:16" ht="25.5">
      <c r="A1176" t="s">
        <v>49</v>
      </c>
      <c s="34" t="s">
        <v>2739</v>
      </c>
      <c s="34" t="s">
        <v>2740</v>
      </c>
      <c s="35" t="s">
        <v>5</v>
      </c>
      <c s="6" t="s">
        <v>2741</v>
      </c>
      <c s="36" t="s">
        <v>53</v>
      </c>
      <c s="37">
        <v>9</v>
      </c>
      <c s="36">
        <v>0.00057</v>
      </c>
      <c s="36">
        <f>ROUND(G1176*H1176,6)</f>
      </c>
      <c r="L1176" s="38">
        <v>0</v>
      </c>
      <c s="32">
        <f>ROUND(ROUND(L1176,2)*ROUND(G1176,3),2)</f>
      </c>
      <c s="36" t="s">
        <v>919</v>
      </c>
      <c>
        <f>(M1176*21)/100</f>
      </c>
      <c t="s">
        <v>27</v>
      </c>
    </row>
    <row r="1177" spans="1:5" ht="25.5">
      <c r="A1177" s="35" t="s">
        <v>55</v>
      </c>
      <c r="E1177" s="39" t="s">
        <v>2741</v>
      </c>
    </row>
    <row r="1178" spans="1:5" ht="12.75">
      <c r="A1178" s="35" t="s">
        <v>56</v>
      </c>
      <c r="E1178" s="40" t="s">
        <v>5</v>
      </c>
    </row>
    <row r="1179" spans="1:5" ht="12.75">
      <c r="A1179" t="s">
        <v>57</v>
      </c>
      <c r="E1179" s="39" t="s">
        <v>5</v>
      </c>
    </row>
    <row r="1180" spans="1:16" ht="12.75">
      <c r="A1180" t="s">
        <v>49</v>
      </c>
      <c s="34" t="s">
        <v>2742</v>
      </c>
      <c s="34" t="s">
        <v>2743</v>
      </c>
      <c s="35" t="s">
        <v>5</v>
      </c>
      <c s="6" t="s">
        <v>2744</v>
      </c>
      <c s="36" t="s">
        <v>53</v>
      </c>
      <c s="37">
        <v>9</v>
      </c>
      <c s="36">
        <v>0.00057</v>
      </c>
      <c s="36">
        <f>ROUND(G1180*H1180,6)</f>
      </c>
      <c r="L1180" s="38">
        <v>0</v>
      </c>
      <c s="32">
        <f>ROUND(ROUND(L1180,2)*ROUND(G1180,3),2)</f>
      </c>
      <c s="36" t="s">
        <v>99</v>
      </c>
      <c>
        <f>(M1180*21)/100</f>
      </c>
      <c t="s">
        <v>27</v>
      </c>
    </row>
    <row r="1181" spans="1:5" ht="12.75">
      <c r="A1181" s="35" t="s">
        <v>55</v>
      </c>
      <c r="E1181" s="39" t="s">
        <v>2744</v>
      </c>
    </row>
    <row r="1182" spans="1:5" ht="12.75">
      <c r="A1182" s="35" t="s">
        <v>56</v>
      </c>
      <c r="E1182" s="40" t="s">
        <v>5</v>
      </c>
    </row>
    <row r="1183" spans="1:5" ht="12.75">
      <c r="A1183" t="s">
        <v>57</v>
      </c>
      <c r="E1183" s="39" t="s">
        <v>5</v>
      </c>
    </row>
    <row r="1184" spans="1:16" ht="12.75">
      <c r="A1184" t="s">
        <v>49</v>
      </c>
      <c s="34" t="s">
        <v>2745</v>
      </c>
      <c s="34" t="s">
        <v>2746</v>
      </c>
      <c s="35" t="s">
        <v>5</v>
      </c>
      <c s="6" t="s">
        <v>2747</v>
      </c>
      <c s="36" t="s">
        <v>53</v>
      </c>
      <c s="37">
        <v>8</v>
      </c>
      <c s="36">
        <v>0.00021</v>
      </c>
      <c s="36">
        <f>ROUND(G1184*H1184,6)</f>
      </c>
      <c r="L1184" s="38">
        <v>0</v>
      </c>
      <c s="32">
        <f>ROUND(ROUND(L1184,2)*ROUND(G1184,3),2)</f>
      </c>
      <c s="36" t="s">
        <v>919</v>
      </c>
      <c>
        <f>(M1184*21)/100</f>
      </c>
      <c t="s">
        <v>27</v>
      </c>
    </row>
    <row r="1185" spans="1:5" ht="12.75">
      <c r="A1185" s="35" t="s">
        <v>55</v>
      </c>
      <c r="E1185" s="39" t="s">
        <v>2747</v>
      </c>
    </row>
    <row r="1186" spans="1:5" ht="12.75">
      <c r="A1186" s="35" t="s">
        <v>56</v>
      </c>
      <c r="E1186" s="40" t="s">
        <v>5</v>
      </c>
    </row>
    <row r="1187" spans="1:5" ht="12.75">
      <c r="A1187" t="s">
        <v>57</v>
      </c>
      <c r="E1187" s="39" t="s">
        <v>5</v>
      </c>
    </row>
    <row r="1188" spans="1:16" ht="12.75">
      <c r="A1188" t="s">
        <v>49</v>
      </c>
      <c s="34" t="s">
        <v>2748</v>
      </c>
      <c s="34" t="s">
        <v>2749</v>
      </c>
      <c s="35" t="s">
        <v>5</v>
      </c>
      <c s="6" t="s">
        <v>2750</v>
      </c>
      <c s="36" t="s">
        <v>53</v>
      </c>
      <c s="37">
        <v>29</v>
      </c>
      <c s="36">
        <v>0.00034</v>
      </c>
      <c s="36">
        <f>ROUND(G1188*H1188,6)</f>
      </c>
      <c r="L1188" s="38">
        <v>0</v>
      </c>
      <c s="32">
        <f>ROUND(ROUND(L1188,2)*ROUND(G1188,3),2)</f>
      </c>
      <c s="36" t="s">
        <v>919</v>
      </c>
      <c>
        <f>(M1188*21)/100</f>
      </c>
      <c t="s">
        <v>27</v>
      </c>
    </row>
    <row r="1189" spans="1:5" ht="12.75">
      <c r="A1189" s="35" t="s">
        <v>55</v>
      </c>
      <c r="E1189" s="39" t="s">
        <v>2750</v>
      </c>
    </row>
    <row r="1190" spans="1:5" ht="12.75">
      <c r="A1190" s="35" t="s">
        <v>56</v>
      </c>
      <c r="E1190" s="40" t="s">
        <v>5</v>
      </c>
    </row>
    <row r="1191" spans="1:5" ht="12.75">
      <c r="A1191" t="s">
        <v>57</v>
      </c>
      <c r="E1191" s="39" t="s">
        <v>5</v>
      </c>
    </row>
    <row r="1192" spans="1:16" ht="12.75">
      <c r="A1192" t="s">
        <v>49</v>
      </c>
      <c s="34" t="s">
        <v>2751</v>
      </c>
      <c s="34" t="s">
        <v>2752</v>
      </c>
      <c s="35" t="s">
        <v>5</v>
      </c>
      <c s="6" t="s">
        <v>2753</v>
      </c>
      <c s="36" t="s">
        <v>53</v>
      </c>
      <c s="37">
        <v>5</v>
      </c>
      <c s="36">
        <v>0.0007</v>
      </c>
      <c s="36">
        <f>ROUND(G1192*H1192,6)</f>
      </c>
      <c r="L1192" s="38">
        <v>0</v>
      </c>
      <c s="32">
        <f>ROUND(ROUND(L1192,2)*ROUND(G1192,3),2)</f>
      </c>
      <c s="36" t="s">
        <v>919</v>
      </c>
      <c>
        <f>(M1192*21)/100</f>
      </c>
      <c t="s">
        <v>27</v>
      </c>
    </row>
    <row r="1193" spans="1:5" ht="12.75">
      <c r="A1193" s="35" t="s">
        <v>55</v>
      </c>
      <c r="E1193" s="39" t="s">
        <v>2753</v>
      </c>
    </row>
    <row r="1194" spans="1:5" ht="12.75">
      <c r="A1194" s="35" t="s">
        <v>56</v>
      </c>
      <c r="E1194" s="40" t="s">
        <v>5</v>
      </c>
    </row>
    <row r="1195" spans="1:5" ht="12.75">
      <c r="A1195" t="s">
        <v>57</v>
      </c>
      <c r="E1195" s="39" t="s">
        <v>5</v>
      </c>
    </row>
    <row r="1196" spans="1:16" ht="12.75">
      <c r="A1196" t="s">
        <v>49</v>
      </c>
      <c s="34" t="s">
        <v>2754</v>
      </c>
      <c s="34" t="s">
        <v>2755</v>
      </c>
      <c s="35" t="s">
        <v>5</v>
      </c>
      <c s="6" t="s">
        <v>2756</v>
      </c>
      <c s="36" t="s">
        <v>53</v>
      </c>
      <c s="37">
        <v>3</v>
      </c>
      <c s="36">
        <v>0.00107</v>
      </c>
      <c s="36">
        <f>ROUND(G1196*H1196,6)</f>
      </c>
      <c r="L1196" s="38">
        <v>0</v>
      </c>
      <c s="32">
        <f>ROUND(ROUND(L1196,2)*ROUND(G1196,3),2)</f>
      </c>
      <c s="36" t="s">
        <v>919</v>
      </c>
      <c>
        <f>(M1196*21)/100</f>
      </c>
      <c t="s">
        <v>27</v>
      </c>
    </row>
    <row r="1197" spans="1:5" ht="12.75">
      <c r="A1197" s="35" t="s">
        <v>55</v>
      </c>
      <c r="E1197" s="39" t="s">
        <v>2756</v>
      </c>
    </row>
    <row r="1198" spans="1:5" ht="12.75">
      <c r="A1198" s="35" t="s">
        <v>56</v>
      </c>
      <c r="E1198" s="40" t="s">
        <v>5</v>
      </c>
    </row>
    <row r="1199" spans="1:5" ht="12.75">
      <c r="A1199" t="s">
        <v>57</v>
      </c>
      <c r="E1199" s="39" t="s">
        <v>5</v>
      </c>
    </row>
    <row r="1200" spans="1:16" ht="12.75">
      <c r="A1200" t="s">
        <v>49</v>
      </c>
      <c s="34" t="s">
        <v>2757</v>
      </c>
      <c s="34" t="s">
        <v>2758</v>
      </c>
      <c s="35" t="s">
        <v>5</v>
      </c>
      <c s="6" t="s">
        <v>2759</v>
      </c>
      <c s="36" t="s">
        <v>53</v>
      </c>
      <c s="37">
        <v>3</v>
      </c>
      <c s="36">
        <v>0.00168</v>
      </c>
      <c s="36">
        <f>ROUND(G1200*H1200,6)</f>
      </c>
      <c r="L1200" s="38">
        <v>0</v>
      </c>
      <c s="32">
        <f>ROUND(ROUND(L1200,2)*ROUND(G1200,3),2)</f>
      </c>
      <c s="36" t="s">
        <v>919</v>
      </c>
      <c>
        <f>(M1200*21)/100</f>
      </c>
      <c t="s">
        <v>27</v>
      </c>
    </row>
    <row r="1201" spans="1:5" ht="12.75">
      <c r="A1201" s="35" t="s">
        <v>55</v>
      </c>
      <c r="E1201" s="39" t="s">
        <v>2759</v>
      </c>
    </row>
    <row r="1202" spans="1:5" ht="12.75">
      <c r="A1202" s="35" t="s">
        <v>56</v>
      </c>
      <c r="E1202" s="40" t="s">
        <v>5</v>
      </c>
    </row>
    <row r="1203" spans="1:5" ht="12.75">
      <c r="A1203" t="s">
        <v>57</v>
      </c>
      <c r="E1203" s="39" t="s">
        <v>5</v>
      </c>
    </row>
    <row r="1204" spans="1:16" ht="25.5">
      <c r="A1204" t="s">
        <v>49</v>
      </c>
      <c s="34" t="s">
        <v>2760</v>
      </c>
      <c s="34" t="s">
        <v>2761</v>
      </c>
      <c s="35" t="s">
        <v>5</v>
      </c>
      <c s="6" t="s">
        <v>2762</v>
      </c>
      <c s="36" t="s">
        <v>53</v>
      </c>
      <c s="37">
        <v>6</v>
      </c>
      <c s="36">
        <v>0.00315</v>
      </c>
      <c s="36">
        <f>ROUND(G1204*H1204,6)</f>
      </c>
      <c r="L1204" s="38">
        <v>0</v>
      </c>
      <c s="32">
        <f>ROUND(ROUND(L1204,2)*ROUND(G1204,3),2)</f>
      </c>
      <c s="36" t="s">
        <v>919</v>
      </c>
      <c>
        <f>(M1204*21)/100</f>
      </c>
      <c t="s">
        <v>27</v>
      </c>
    </row>
    <row r="1205" spans="1:5" ht="25.5">
      <c r="A1205" s="35" t="s">
        <v>55</v>
      </c>
      <c r="E1205" s="39" t="s">
        <v>2762</v>
      </c>
    </row>
    <row r="1206" spans="1:5" ht="12.75">
      <c r="A1206" s="35" t="s">
        <v>56</v>
      </c>
      <c r="E1206" s="40" t="s">
        <v>5</v>
      </c>
    </row>
    <row r="1207" spans="1:5" ht="12.75">
      <c r="A1207" t="s">
        <v>57</v>
      </c>
      <c r="E1207" s="39" t="s">
        <v>5</v>
      </c>
    </row>
    <row r="1208" spans="1:16" ht="12.75">
      <c r="A1208" t="s">
        <v>49</v>
      </c>
      <c s="34" t="s">
        <v>2763</v>
      </c>
      <c s="34" t="s">
        <v>2764</v>
      </c>
      <c s="35" t="s">
        <v>5</v>
      </c>
      <c s="6" t="s">
        <v>2765</v>
      </c>
      <c s="36" t="s">
        <v>53</v>
      </c>
      <c s="37">
        <v>1</v>
      </c>
      <c s="36">
        <v>0.00432</v>
      </c>
      <c s="36">
        <f>ROUND(G1208*H1208,6)</f>
      </c>
      <c r="L1208" s="38">
        <v>0</v>
      </c>
      <c s="32">
        <f>ROUND(ROUND(L1208,2)*ROUND(G1208,3),2)</f>
      </c>
      <c s="36" t="s">
        <v>919</v>
      </c>
      <c>
        <f>(M1208*21)/100</f>
      </c>
      <c t="s">
        <v>27</v>
      </c>
    </row>
    <row r="1209" spans="1:5" ht="12.75">
      <c r="A1209" s="35" t="s">
        <v>55</v>
      </c>
      <c r="E1209" s="39" t="s">
        <v>2765</v>
      </c>
    </row>
    <row r="1210" spans="1:5" ht="12.75">
      <c r="A1210" s="35" t="s">
        <v>56</v>
      </c>
      <c r="E1210" s="40" t="s">
        <v>5</v>
      </c>
    </row>
    <row r="1211" spans="1:5" ht="12.75">
      <c r="A1211" t="s">
        <v>57</v>
      </c>
      <c r="E1211" s="39" t="s">
        <v>5</v>
      </c>
    </row>
    <row r="1212" spans="1:16" ht="25.5">
      <c r="A1212" t="s">
        <v>49</v>
      </c>
      <c s="34" t="s">
        <v>2766</v>
      </c>
      <c s="34" t="s">
        <v>2767</v>
      </c>
      <c s="35" t="s">
        <v>5</v>
      </c>
      <c s="6" t="s">
        <v>2768</v>
      </c>
      <c s="36" t="s">
        <v>53</v>
      </c>
      <c s="37">
        <v>8</v>
      </c>
      <c s="36">
        <v>0.00027</v>
      </c>
      <c s="36">
        <f>ROUND(G1212*H1212,6)</f>
      </c>
      <c r="L1212" s="38">
        <v>0</v>
      </c>
      <c s="32">
        <f>ROUND(ROUND(L1212,2)*ROUND(G1212,3),2)</f>
      </c>
      <c s="36" t="s">
        <v>919</v>
      </c>
      <c>
        <f>(M1212*21)/100</f>
      </c>
      <c t="s">
        <v>27</v>
      </c>
    </row>
    <row r="1213" spans="1:5" ht="25.5">
      <c r="A1213" s="35" t="s">
        <v>55</v>
      </c>
      <c r="E1213" s="39" t="s">
        <v>2768</v>
      </c>
    </row>
    <row r="1214" spans="1:5" ht="12.75">
      <c r="A1214" s="35" t="s">
        <v>56</v>
      </c>
      <c r="E1214" s="40" t="s">
        <v>5</v>
      </c>
    </row>
    <row r="1215" spans="1:5" ht="12.75">
      <c r="A1215" t="s">
        <v>57</v>
      </c>
      <c r="E1215" s="39" t="s">
        <v>5</v>
      </c>
    </row>
    <row r="1216" spans="1:16" ht="25.5">
      <c r="A1216" t="s">
        <v>49</v>
      </c>
      <c s="34" t="s">
        <v>2769</v>
      </c>
      <c s="34" t="s">
        <v>2770</v>
      </c>
      <c s="35" t="s">
        <v>5</v>
      </c>
      <c s="6" t="s">
        <v>2771</v>
      </c>
      <c s="36" t="s">
        <v>53</v>
      </c>
      <c s="37">
        <v>3</v>
      </c>
      <c s="36">
        <v>0.0004</v>
      </c>
      <c s="36">
        <f>ROUND(G1216*H1216,6)</f>
      </c>
      <c r="L1216" s="38">
        <v>0</v>
      </c>
      <c s="32">
        <f>ROUND(ROUND(L1216,2)*ROUND(G1216,3),2)</f>
      </c>
      <c s="36" t="s">
        <v>919</v>
      </c>
      <c>
        <f>(M1216*21)/100</f>
      </c>
      <c t="s">
        <v>27</v>
      </c>
    </row>
    <row r="1217" spans="1:5" ht="25.5">
      <c r="A1217" s="35" t="s">
        <v>55</v>
      </c>
      <c r="E1217" s="39" t="s">
        <v>2771</v>
      </c>
    </row>
    <row r="1218" spans="1:5" ht="12.75">
      <c r="A1218" s="35" t="s">
        <v>56</v>
      </c>
      <c r="E1218" s="40" t="s">
        <v>5</v>
      </c>
    </row>
    <row r="1219" spans="1:5" ht="12.75">
      <c r="A1219" t="s">
        <v>57</v>
      </c>
      <c r="E1219" s="39" t="s">
        <v>5</v>
      </c>
    </row>
    <row r="1220" spans="1:16" ht="25.5">
      <c r="A1220" t="s">
        <v>49</v>
      </c>
      <c s="34" t="s">
        <v>2772</v>
      </c>
      <c s="34" t="s">
        <v>2773</v>
      </c>
      <c s="35" t="s">
        <v>5</v>
      </c>
      <c s="6" t="s">
        <v>2774</v>
      </c>
      <c s="36" t="s">
        <v>53</v>
      </c>
      <c s="37">
        <v>2</v>
      </c>
      <c s="36">
        <v>0.00057</v>
      </c>
      <c s="36">
        <f>ROUND(G1220*H1220,6)</f>
      </c>
      <c r="L1220" s="38">
        <v>0</v>
      </c>
      <c s="32">
        <f>ROUND(ROUND(L1220,2)*ROUND(G1220,3),2)</f>
      </c>
      <c s="36" t="s">
        <v>919</v>
      </c>
      <c>
        <f>(M1220*21)/100</f>
      </c>
      <c t="s">
        <v>27</v>
      </c>
    </row>
    <row r="1221" spans="1:5" ht="25.5">
      <c r="A1221" s="35" t="s">
        <v>55</v>
      </c>
      <c r="E1221" s="39" t="s">
        <v>2774</v>
      </c>
    </row>
    <row r="1222" spans="1:5" ht="12.75">
      <c r="A1222" s="35" t="s">
        <v>56</v>
      </c>
      <c r="E1222" s="40" t="s">
        <v>5</v>
      </c>
    </row>
    <row r="1223" spans="1:5" ht="12.75">
      <c r="A1223" t="s">
        <v>57</v>
      </c>
      <c r="E1223" s="39" t="s">
        <v>5</v>
      </c>
    </row>
    <row r="1224" spans="1:16" ht="25.5">
      <c r="A1224" t="s">
        <v>49</v>
      </c>
      <c s="34" t="s">
        <v>2775</v>
      </c>
      <c s="34" t="s">
        <v>2776</v>
      </c>
      <c s="35" t="s">
        <v>5</v>
      </c>
      <c s="6" t="s">
        <v>2777</v>
      </c>
      <c s="36" t="s">
        <v>53</v>
      </c>
      <c s="37">
        <v>1</v>
      </c>
      <c s="36">
        <v>0.0008</v>
      </c>
      <c s="36">
        <f>ROUND(G1224*H1224,6)</f>
      </c>
      <c r="L1224" s="38">
        <v>0</v>
      </c>
      <c s="32">
        <f>ROUND(ROUND(L1224,2)*ROUND(G1224,3),2)</f>
      </c>
      <c s="36" t="s">
        <v>919</v>
      </c>
      <c>
        <f>(M1224*21)/100</f>
      </c>
      <c t="s">
        <v>27</v>
      </c>
    </row>
    <row r="1225" spans="1:5" ht="25.5">
      <c r="A1225" s="35" t="s">
        <v>55</v>
      </c>
      <c r="E1225" s="39" t="s">
        <v>2777</v>
      </c>
    </row>
    <row r="1226" spans="1:5" ht="12.75">
      <c r="A1226" s="35" t="s">
        <v>56</v>
      </c>
      <c r="E1226" s="40" t="s">
        <v>5</v>
      </c>
    </row>
    <row r="1227" spans="1:5" ht="12.75">
      <c r="A1227" t="s">
        <v>57</v>
      </c>
      <c r="E1227" s="39" t="s">
        <v>5</v>
      </c>
    </row>
    <row r="1228" spans="1:16" ht="25.5">
      <c r="A1228" t="s">
        <v>49</v>
      </c>
      <c s="34" t="s">
        <v>2778</v>
      </c>
      <c s="34" t="s">
        <v>2779</v>
      </c>
      <c s="35" t="s">
        <v>5</v>
      </c>
      <c s="6" t="s">
        <v>2780</v>
      </c>
      <c s="36" t="s">
        <v>53</v>
      </c>
      <c s="37">
        <v>2</v>
      </c>
      <c s="36">
        <v>0.0012</v>
      </c>
      <c s="36">
        <f>ROUND(G1228*H1228,6)</f>
      </c>
      <c r="L1228" s="38">
        <v>0</v>
      </c>
      <c s="32">
        <f>ROUND(ROUND(L1228,2)*ROUND(G1228,3),2)</f>
      </c>
      <c s="36" t="s">
        <v>919</v>
      </c>
      <c>
        <f>(M1228*21)/100</f>
      </c>
      <c t="s">
        <v>27</v>
      </c>
    </row>
    <row r="1229" spans="1:5" ht="25.5">
      <c r="A1229" s="35" t="s">
        <v>55</v>
      </c>
      <c r="E1229" s="39" t="s">
        <v>2780</v>
      </c>
    </row>
    <row r="1230" spans="1:5" ht="12.75">
      <c r="A1230" s="35" t="s">
        <v>56</v>
      </c>
      <c r="E1230" s="40" t="s">
        <v>5</v>
      </c>
    </row>
    <row r="1231" spans="1:5" ht="12.75">
      <c r="A1231" t="s">
        <v>57</v>
      </c>
      <c r="E1231" s="39" t="s">
        <v>5</v>
      </c>
    </row>
    <row r="1232" spans="1:16" ht="25.5">
      <c r="A1232" t="s">
        <v>49</v>
      </c>
      <c s="34" t="s">
        <v>2781</v>
      </c>
      <c s="34" t="s">
        <v>2782</v>
      </c>
      <c s="35" t="s">
        <v>5</v>
      </c>
      <c s="6" t="s">
        <v>2783</v>
      </c>
      <c s="36" t="s">
        <v>2784</v>
      </c>
      <c s="37">
        <v>2</v>
      </c>
      <c s="36">
        <v>0.030196</v>
      </c>
      <c s="36">
        <f>ROUND(G1232*H1232,6)</f>
      </c>
      <c r="L1232" s="38">
        <v>0</v>
      </c>
      <c s="32">
        <f>ROUND(ROUND(L1232,2)*ROUND(G1232,3),2)</f>
      </c>
      <c s="36" t="s">
        <v>919</v>
      </c>
      <c>
        <f>(M1232*21)/100</f>
      </c>
      <c t="s">
        <v>27</v>
      </c>
    </row>
    <row r="1233" spans="1:5" ht="25.5">
      <c r="A1233" s="35" t="s">
        <v>55</v>
      </c>
      <c r="E1233" s="39" t="s">
        <v>2783</v>
      </c>
    </row>
    <row r="1234" spans="1:5" ht="12.75">
      <c r="A1234" s="35" t="s">
        <v>56</v>
      </c>
      <c r="E1234" s="40" t="s">
        <v>5</v>
      </c>
    </row>
    <row r="1235" spans="1:5" ht="12.75">
      <c r="A1235" t="s">
        <v>57</v>
      </c>
      <c r="E1235" s="39" t="s">
        <v>5</v>
      </c>
    </row>
    <row r="1236" spans="1:16" ht="25.5">
      <c r="A1236" t="s">
        <v>49</v>
      </c>
      <c s="34" t="s">
        <v>2785</v>
      </c>
      <c s="34" t="s">
        <v>2786</v>
      </c>
      <c s="35" t="s">
        <v>5</v>
      </c>
      <c s="6" t="s">
        <v>2787</v>
      </c>
      <c s="36" t="s">
        <v>64</v>
      </c>
      <c s="37">
        <v>989</v>
      </c>
      <c s="36">
        <v>0.00019</v>
      </c>
      <c s="36">
        <f>ROUND(G1236*H1236,6)</f>
      </c>
      <c r="L1236" s="38">
        <v>0</v>
      </c>
      <c s="32">
        <f>ROUND(ROUND(L1236,2)*ROUND(G1236,3),2)</f>
      </c>
      <c s="36" t="s">
        <v>919</v>
      </c>
      <c>
        <f>(M1236*21)/100</f>
      </c>
      <c t="s">
        <v>27</v>
      </c>
    </row>
    <row r="1237" spans="1:5" ht="25.5">
      <c r="A1237" s="35" t="s">
        <v>55</v>
      </c>
      <c r="E1237" s="39" t="s">
        <v>2787</v>
      </c>
    </row>
    <row r="1238" spans="1:5" ht="12.75">
      <c r="A1238" s="35" t="s">
        <v>56</v>
      </c>
      <c r="E1238" s="40" t="s">
        <v>5</v>
      </c>
    </row>
    <row r="1239" spans="1:5" ht="12.75">
      <c r="A1239" t="s">
        <v>57</v>
      </c>
      <c r="E1239" s="39" t="s">
        <v>5</v>
      </c>
    </row>
    <row r="1240" spans="1:16" ht="25.5">
      <c r="A1240" t="s">
        <v>49</v>
      </c>
      <c s="34" t="s">
        <v>2788</v>
      </c>
      <c s="34" t="s">
        <v>2789</v>
      </c>
      <c s="35" t="s">
        <v>5</v>
      </c>
      <c s="6" t="s">
        <v>2790</v>
      </c>
      <c s="36" t="s">
        <v>64</v>
      </c>
      <c s="37">
        <v>92</v>
      </c>
      <c s="36">
        <v>0.000349</v>
      </c>
      <c s="36">
        <f>ROUND(G1240*H1240,6)</f>
      </c>
      <c r="L1240" s="38">
        <v>0</v>
      </c>
      <c s="32">
        <f>ROUND(ROUND(L1240,2)*ROUND(G1240,3),2)</f>
      </c>
      <c s="36" t="s">
        <v>919</v>
      </c>
      <c>
        <f>(M1240*21)/100</f>
      </c>
      <c t="s">
        <v>27</v>
      </c>
    </row>
    <row r="1241" spans="1:5" ht="25.5">
      <c r="A1241" s="35" t="s">
        <v>55</v>
      </c>
      <c r="E1241" s="39" t="s">
        <v>2790</v>
      </c>
    </row>
    <row r="1242" spans="1:5" ht="12.75">
      <c r="A1242" s="35" t="s">
        <v>56</v>
      </c>
      <c r="E1242" s="40" t="s">
        <v>5</v>
      </c>
    </row>
    <row r="1243" spans="1:5" ht="12.75">
      <c r="A1243" t="s">
        <v>57</v>
      </c>
      <c r="E1243" s="39" t="s">
        <v>5</v>
      </c>
    </row>
    <row r="1244" spans="1:16" ht="25.5">
      <c r="A1244" t="s">
        <v>49</v>
      </c>
      <c s="34" t="s">
        <v>2791</v>
      </c>
      <c s="34" t="s">
        <v>2792</v>
      </c>
      <c s="35" t="s">
        <v>5</v>
      </c>
      <c s="6" t="s">
        <v>2793</v>
      </c>
      <c s="36" t="s">
        <v>64</v>
      </c>
      <c s="37">
        <v>987</v>
      </c>
      <c s="36">
        <v>1E-05</v>
      </c>
      <c s="36">
        <f>ROUND(G1244*H1244,6)</f>
      </c>
      <c r="L1244" s="38">
        <v>0</v>
      </c>
      <c s="32">
        <f>ROUND(ROUND(L1244,2)*ROUND(G1244,3),2)</f>
      </c>
      <c s="36" t="s">
        <v>919</v>
      </c>
      <c>
        <f>(M1244*21)/100</f>
      </c>
      <c t="s">
        <v>27</v>
      </c>
    </row>
    <row r="1245" spans="1:5" ht="25.5">
      <c r="A1245" s="35" t="s">
        <v>55</v>
      </c>
      <c r="E1245" s="39" t="s">
        <v>2793</v>
      </c>
    </row>
    <row r="1246" spans="1:5" ht="12.75">
      <c r="A1246" s="35" t="s">
        <v>56</v>
      </c>
      <c r="E1246" s="40" t="s">
        <v>5</v>
      </c>
    </row>
    <row r="1247" spans="1:5" ht="12.75">
      <c r="A1247" t="s">
        <v>57</v>
      </c>
      <c r="E1247" s="39" t="s">
        <v>5</v>
      </c>
    </row>
    <row r="1248" spans="1:16" ht="25.5">
      <c r="A1248" t="s">
        <v>49</v>
      </c>
      <c s="34" t="s">
        <v>2794</v>
      </c>
      <c s="34" t="s">
        <v>2795</v>
      </c>
      <c s="35" t="s">
        <v>5</v>
      </c>
      <c s="6" t="s">
        <v>2796</v>
      </c>
      <c s="36" t="s">
        <v>932</v>
      </c>
      <c s="37">
        <v>4.684</v>
      </c>
      <c s="36">
        <v>0</v>
      </c>
      <c s="36">
        <f>ROUND(G1248*H1248,6)</f>
      </c>
      <c r="L1248" s="38">
        <v>0</v>
      </c>
      <c s="32">
        <f>ROUND(ROUND(L1248,2)*ROUND(G1248,3),2)</f>
      </c>
      <c s="36" t="s">
        <v>919</v>
      </c>
      <c>
        <f>(M1248*21)/100</f>
      </c>
      <c t="s">
        <v>27</v>
      </c>
    </row>
    <row r="1249" spans="1:5" ht="25.5">
      <c r="A1249" s="35" t="s">
        <v>55</v>
      </c>
      <c r="E1249" s="39" t="s">
        <v>2796</v>
      </c>
    </row>
    <row r="1250" spans="1:5" ht="12.75">
      <c r="A1250" s="35" t="s">
        <v>56</v>
      </c>
      <c r="E1250" s="40" t="s">
        <v>5</v>
      </c>
    </row>
    <row r="1251" spans="1:5" ht="12.75">
      <c r="A1251" t="s">
        <v>57</v>
      </c>
      <c r="E1251" s="39" t="s">
        <v>5</v>
      </c>
    </row>
    <row r="1252" spans="1:13" ht="12.75">
      <c r="A1252" t="s">
        <v>46</v>
      </c>
      <c r="C1252" s="31" t="s">
        <v>2797</v>
      </c>
      <c r="E1252" s="33" t="s">
        <v>2798</v>
      </c>
      <c r="J1252" s="32">
        <f>0</f>
      </c>
      <c s="32">
        <f>0</f>
      </c>
      <c s="32">
        <f>0+L1253+L1257+L1261+L1265+L1269+L1273</f>
      </c>
      <c s="32">
        <f>0+M1253+M1257+M1261+M1265+M1269+M1273</f>
      </c>
    </row>
    <row r="1253" spans="1:16" ht="25.5">
      <c r="A1253" t="s">
        <v>49</v>
      </c>
      <c s="34" t="s">
        <v>2799</v>
      </c>
      <c s="34" t="s">
        <v>2800</v>
      </c>
      <c s="35" t="s">
        <v>5</v>
      </c>
      <c s="6" t="s">
        <v>2801</v>
      </c>
      <c s="36" t="s">
        <v>53</v>
      </c>
      <c s="37">
        <v>2</v>
      </c>
      <c s="36">
        <v>3E-05</v>
      </c>
      <c s="36">
        <f>ROUND(G1253*H1253,6)</f>
      </c>
      <c r="L1253" s="38">
        <v>0</v>
      </c>
      <c s="32">
        <f>ROUND(ROUND(L1253,2)*ROUND(G1253,3),2)</f>
      </c>
      <c s="36" t="s">
        <v>919</v>
      </c>
      <c>
        <f>(M1253*21)/100</f>
      </c>
      <c t="s">
        <v>27</v>
      </c>
    </row>
    <row r="1254" spans="1:5" ht="25.5">
      <c r="A1254" s="35" t="s">
        <v>55</v>
      </c>
      <c r="E1254" s="39" t="s">
        <v>2801</v>
      </c>
    </row>
    <row r="1255" spans="1:5" ht="12.75">
      <c r="A1255" s="35" t="s">
        <v>56</v>
      </c>
      <c r="E1255" s="40" t="s">
        <v>5</v>
      </c>
    </row>
    <row r="1256" spans="1:5" ht="12.75">
      <c r="A1256" t="s">
        <v>57</v>
      </c>
      <c r="E1256" s="39" t="s">
        <v>5</v>
      </c>
    </row>
    <row r="1257" spans="1:16" ht="12.75">
      <c r="A1257" t="s">
        <v>49</v>
      </c>
      <c s="34" t="s">
        <v>2802</v>
      </c>
      <c s="34" t="s">
        <v>2803</v>
      </c>
      <c s="35" t="s">
        <v>5</v>
      </c>
      <c s="6" t="s">
        <v>2804</v>
      </c>
      <c s="36" t="s">
        <v>53</v>
      </c>
      <c s="37">
        <v>1</v>
      </c>
      <c s="36">
        <v>0.029</v>
      </c>
      <c s="36">
        <f>ROUND(G1257*H1257,6)</f>
      </c>
      <c r="L1257" s="38">
        <v>0</v>
      </c>
      <c s="32">
        <f>ROUND(ROUND(L1257,2)*ROUND(G1257,3),2)</f>
      </c>
      <c s="36" t="s">
        <v>919</v>
      </c>
      <c>
        <f>(M1257*21)/100</f>
      </c>
      <c t="s">
        <v>27</v>
      </c>
    </row>
    <row r="1258" spans="1:5" ht="12.75">
      <c r="A1258" s="35" t="s">
        <v>55</v>
      </c>
      <c r="E1258" s="39" t="s">
        <v>2804</v>
      </c>
    </row>
    <row r="1259" spans="1:5" ht="12.75">
      <c r="A1259" s="35" t="s">
        <v>56</v>
      </c>
      <c r="E1259" s="40" t="s">
        <v>5</v>
      </c>
    </row>
    <row r="1260" spans="1:5" ht="12.75">
      <c r="A1260" t="s">
        <v>57</v>
      </c>
      <c r="E1260" s="39" t="s">
        <v>5</v>
      </c>
    </row>
    <row r="1261" spans="1:16" ht="12.75">
      <c r="A1261" t="s">
        <v>49</v>
      </c>
      <c s="34" t="s">
        <v>2805</v>
      </c>
      <c s="34" t="s">
        <v>2806</v>
      </c>
      <c s="35" t="s">
        <v>5</v>
      </c>
      <c s="6" t="s">
        <v>2807</v>
      </c>
      <c s="36" t="s">
        <v>53</v>
      </c>
      <c s="37">
        <v>1</v>
      </c>
      <c s="36">
        <v>0.01</v>
      </c>
      <c s="36">
        <f>ROUND(G1261*H1261,6)</f>
      </c>
      <c r="L1261" s="38">
        <v>0</v>
      </c>
      <c s="32">
        <f>ROUND(ROUND(L1261,2)*ROUND(G1261,3),2)</f>
      </c>
      <c s="36" t="s">
        <v>919</v>
      </c>
      <c>
        <f>(M1261*21)/100</f>
      </c>
      <c t="s">
        <v>27</v>
      </c>
    </row>
    <row r="1262" spans="1:5" ht="12.75">
      <c r="A1262" s="35" t="s">
        <v>55</v>
      </c>
      <c r="E1262" s="39" t="s">
        <v>2807</v>
      </c>
    </row>
    <row r="1263" spans="1:5" ht="12.75">
      <c r="A1263" s="35" t="s">
        <v>56</v>
      </c>
      <c r="E1263" s="40" t="s">
        <v>5</v>
      </c>
    </row>
    <row r="1264" spans="1:5" ht="12.75">
      <c r="A1264" t="s">
        <v>57</v>
      </c>
      <c r="E1264" s="39" t="s">
        <v>5</v>
      </c>
    </row>
    <row r="1265" spans="1:16" ht="12.75">
      <c r="A1265" t="s">
        <v>49</v>
      </c>
      <c s="34" t="s">
        <v>2808</v>
      </c>
      <c s="34" t="s">
        <v>2809</v>
      </c>
      <c s="35" t="s">
        <v>5</v>
      </c>
      <c s="6" t="s">
        <v>2810</v>
      </c>
      <c s="36" t="s">
        <v>2784</v>
      </c>
      <c s="37">
        <v>1</v>
      </c>
      <c s="36">
        <v>0.00125</v>
      </c>
      <c s="36">
        <f>ROUND(G1265*H1265,6)</f>
      </c>
      <c r="L1265" s="38">
        <v>0</v>
      </c>
      <c s="32">
        <f>ROUND(ROUND(L1265,2)*ROUND(G1265,3),2)</f>
      </c>
      <c s="36" t="s">
        <v>919</v>
      </c>
      <c>
        <f>(M1265*21)/100</f>
      </c>
      <c t="s">
        <v>27</v>
      </c>
    </row>
    <row r="1266" spans="1:5" ht="12.75">
      <c r="A1266" s="35" t="s">
        <v>55</v>
      </c>
      <c r="E1266" s="39" t="s">
        <v>2810</v>
      </c>
    </row>
    <row r="1267" spans="1:5" ht="12.75">
      <c r="A1267" s="35" t="s">
        <v>56</v>
      </c>
      <c r="E1267" s="40" t="s">
        <v>5</v>
      </c>
    </row>
    <row r="1268" spans="1:5" ht="12.75">
      <c r="A1268" t="s">
        <v>57</v>
      </c>
      <c r="E1268" s="39" t="s">
        <v>5</v>
      </c>
    </row>
    <row r="1269" spans="1:16" ht="12.75">
      <c r="A1269" t="s">
        <v>49</v>
      </c>
      <c s="34" t="s">
        <v>2811</v>
      </c>
      <c s="34" t="s">
        <v>2812</v>
      </c>
      <c s="35" t="s">
        <v>5</v>
      </c>
      <c s="6" t="s">
        <v>2813</v>
      </c>
      <c s="36" t="s">
        <v>53</v>
      </c>
      <c s="37">
        <v>1</v>
      </c>
      <c s="36">
        <v>0.0005</v>
      </c>
      <c s="36">
        <f>ROUND(G1269*H1269,6)</f>
      </c>
      <c r="L1269" s="38">
        <v>0</v>
      </c>
      <c s="32">
        <f>ROUND(ROUND(L1269,2)*ROUND(G1269,3),2)</f>
      </c>
      <c s="36" t="s">
        <v>919</v>
      </c>
      <c>
        <f>(M1269*21)/100</f>
      </c>
      <c t="s">
        <v>27</v>
      </c>
    </row>
    <row r="1270" spans="1:5" ht="12.75">
      <c r="A1270" s="35" t="s">
        <v>55</v>
      </c>
      <c r="E1270" s="39" t="s">
        <v>2813</v>
      </c>
    </row>
    <row r="1271" spans="1:5" ht="12.75">
      <c r="A1271" s="35" t="s">
        <v>56</v>
      </c>
      <c r="E1271" s="40" t="s">
        <v>5</v>
      </c>
    </row>
    <row r="1272" spans="1:5" ht="12.75">
      <c r="A1272" t="s">
        <v>57</v>
      </c>
      <c r="E1272" s="39" t="s">
        <v>5</v>
      </c>
    </row>
    <row r="1273" spans="1:16" ht="25.5">
      <c r="A1273" t="s">
        <v>49</v>
      </c>
      <c s="34" t="s">
        <v>2814</v>
      </c>
      <c s="34" t="s">
        <v>2815</v>
      </c>
      <c s="35" t="s">
        <v>5</v>
      </c>
      <c s="6" t="s">
        <v>2816</v>
      </c>
      <c s="36" t="s">
        <v>932</v>
      </c>
      <c s="37">
        <v>0.041</v>
      </c>
      <c s="36">
        <v>0</v>
      </c>
      <c s="36">
        <f>ROUND(G1273*H1273,6)</f>
      </c>
      <c r="L1273" s="38">
        <v>0</v>
      </c>
      <c s="32">
        <f>ROUND(ROUND(L1273,2)*ROUND(G1273,3),2)</f>
      </c>
      <c s="36" t="s">
        <v>919</v>
      </c>
      <c>
        <f>(M1273*21)/100</f>
      </c>
      <c t="s">
        <v>27</v>
      </c>
    </row>
    <row r="1274" spans="1:5" ht="25.5">
      <c r="A1274" s="35" t="s">
        <v>55</v>
      </c>
      <c r="E1274" s="39" t="s">
        <v>2816</v>
      </c>
    </row>
    <row r="1275" spans="1:5" ht="12.75">
      <c r="A1275" s="35" t="s">
        <v>56</v>
      </c>
      <c r="E1275" s="40" t="s">
        <v>5</v>
      </c>
    </row>
    <row r="1276" spans="1:5" ht="12.75">
      <c r="A1276" t="s">
        <v>57</v>
      </c>
      <c r="E1276" s="39" t="s">
        <v>5</v>
      </c>
    </row>
    <row r="1277" spans="1:13" ht="12.75">
      <c r="A1277" t="s">
        <v>46</v>
      </c>
      <c r="C1277" s="31" t="s">
        <v>2817</v>
      </c>
      <c r="E1277" s="33" t="s">
        <v>2818</v>
      </c>
      <c r="J1277" s="32">
        <f>0</f>
      </c>
      <c s="32">
        <f>0</f>
      </c>
      <c s="32">
        <f>0+L1278+L1282+L1286+L1290+L1294+L1298+L1302+L1306+L1310+L1314+L1318+L1322+L1326+L1330+L1334+L1338+L1342+L1346+L1350+L1354+L1358+L1362+L1366+L1370+L1374+L1378+L1382+L1386+L1390+L1394+L1398+L1402+L1406</f>
      </c>
      <c s="32">
        <f>0+M1278+M1282+M1286+M1290+M1294+M1298+M1302+M1306+M1310+M1314+M1318+M1322+M1326+M1330+M1334+M1338+M1342+M1346+M1350+M1354+M1358+M1362+M1366+M1370+M1374+M1378+M1382+M1386+M1390+M1394+M1398+M1402+M1406</f>
      </c>
    </row>
    <row r="1278" spans="1:16" ht="12.75">
      <c r="A1278" t="s">
        <v>49</v>
      </c>
      <c s="34" t="s">
        <v>2819</v>
      </c>
      <c s="34" t="s">
        <v>2820</v>
      </c>
      <c s="35" t="s">
        <v>5</v>
      </c>
      <c s="6" t="s">
        <v>2821</v>
      </c>
      <c s="36" t="s">
        <v>53</v>
      </c>
      <c s="37">
        <v>15</v>
      </c>
      <c s="36">
        <v>0.001189</v>
      </c>
      <c s="36">
        <f>ROUND(G1278*H1278,6)</f>
      </c>
      <c r="L1278" s="38">
        <v>0</v>
      </c>
      <c s="32">
        <f>ROUND(ROUND(L1278,2)*ROUND(G1278,3),2)</f>
      </c>
      <c s="36" t="s">
        <v>919</v>
      </c>
      <c>
        <f>(M1278*21)/100</f>
      </c>
      <c t="s">
        <v>27</v>
      </c>
    </row>
    <row r="1279" spans="1:5" ht="12.75">
      <c r="A1279" s="35" t="s">
        <v>55</v>
      </c>
      <c r="E1279" s="39" t="s">
        <v>2821</v>
      </c>
    </row>
    <row r="1280" spans="1:5" ht="12.75">
      <c r="A1280" s="35" t="s">
        <v>56</v>
      </c>
      <c r="E1280" s="40" t="s">
        <v>5</v>
      </c>
    </row>
    <row r="1281" spans="1:5" ht="12.75">
      <c r="A1281" t="s">
        <v>57</v>
      </c>
      <c r="E1281" s="39" t="s">
        <v>5</v>
      </c>
    </row>
    <row r="1282" spans="1:16" ht="12.75">
      <c r="A1282" t="s">
        <v>49</v>
      </c>
      <c s="34" t="s">
        <v>2822</v>
      </c>
      <c s="34" t="s">
        <v>2823</v>
      </c>
      <c s="35" t="s">
        <v>5</v>
      </c>
      <c s="6" t="s">
        <v>2824</v>
      </c>
      <c s="36" t="s">
        <v>53</v>
      </c>
      <c s="37">
        <v>1</v>
      </c>
      <c s="36">
        <v>0.0219</v>
      </c>
      <c s="36">
        <f>ROUND(G1282*H1282,6)</f>
      </c>
      <c r="L1282" s="38">
        <v>0</v>
      </c>
      <c s="32">
        <f>ROUND(ROUND(L1282,2)*ROUND(G1282,3),2)</f>
      </c>
      <c s="36" t="s">
        <v>919</v>
      </c>
      <c>
        <f>(M1282*21)/100</f>
      </c>
      <c t="s">
        <v>27</v>
      </c>
    </row>
    <row r="1283" spans="1:5" ht="12.75">
      <c r="A1283" s="35" t="s">
        <v>55</v>
      </c>
      <c r="E1283" s="39" t="s">
        <v>2824</v>
      </c>
    </row>
    <row r="1284" spans="1:5" ht="12.75">
      <c r="A1284" s="35" t="s">
        <v>56</v>
      </c>
      <c r="E1284" s="40" t="s">
        <v>5</v>
      </c>
    </row>
    <row r="1285" spans="1:5" ht="12.75">
      <c r="A1285" t="s">
        <v>57</v>
      </c>
      <c r="E1285" s="39" t="s">
        <v>5</v>
      </c>
    </row>
    <row r="1286" spans="1:16" ht="12.75">
      <c r="A1286" t="s">
        <v>49</v>
      </c>
      <c s="34" t="s">
        <v>2825</v>
      </c>
      <c s="34" t="s">
        <v>2826</v>
      </c>
      <c s="35" t="s">
        <v>5</v>
      </c>
      <c s="6" t="s">
        <v>2827</v>
      </c>
      <c s="36" t="s">
        <v>53</v>
      </c>
      <c s="37">
        <v>14</v>
      </c>
      <c s="36">
        <v>0.0145</v>
      </c>
      <c s="36">
        <f>ROUND(G1286*H1286,6)</f>
      </c>
      <c r="L1286" s="38">
        <v>0</v>
      </c>
      <c s="32">
        <f>ROUND(ROUND(L1286,2)*ROUND(G1286,3),2)</f>
      </c>
      <c s="36" t="s">
        <v>919</v>
      </c>
      <c>
        <f>(M1286*21)/100</f>
      </c>
      <c t="s">
        <v>27</v>
      </c>
    </row>
    <row r="1287" spans="1:5" ht="12.75">
      <c r="A1287" s="35" t="s">
        <v>55</v>
      </c>
      <c r="E1287" s="39" t="s">
        <v>2827</v>
      </c>
    </row>
    <row r="1288" spans="1:5" ht="12.75">
      <c r="A1288" s="35" t="s">
        <v>56</v>
      </c>
      <c r="E1288" s="40" t="s">
        <v>5</v>
      </c>
    </row>
    <row r="1289" spans="1:5" ht="12.75">
      <c r="A1289" t="s">
        <v>57</v>
      </c>
      <c r="E1289" s="39" t="s">
        <v>5</v>
      </c>
    </row>
    <row r="1290" spans="1:16" ht="12.75">
      <c r="A1290" t="s">
        <v>49</v>
      </c>
      <c s="34" t="s">
        <v>2828</v>
      </c>
      <c s="34" t="s">
        <v>2829</v>
      </c>
      <c s="35" t="s">
        <v>5</v>
      </c>
      <c s="6" t="s">
        <v>2830</v>
      </c>
      <c s="36" t="s">
        <v>53</v>
      </c>
      <c s="37">
        <v>15</v>
      </c>
      <c s="36">
        <v>0.0022</v>
      </c>
      <c s="36">
        <f>ROUND(G1290*H1290,6)</f>
      </c>
      <c r="L1290" s="38">
        <v>0</v>
      </c>
      <c s="32">
        <f>ROUND(ROUND(L1290,2)*ROUND(G1290,3),2)</f>
      </c>
      <c s="36" t="s">
        <v>919</v>
      </c>
      <c>
        <f>(M1290*21)/100</f>
      </c>
      <c t="s">
        <v>27</v>
      </c>
    </row>
    <row r="1291" spans="1:5" ht="12.75">
      <c r="A1291" s="35" t="s">
        <v>55</v>
      </c>
      <c r="E1291" s="39" t="s">
        <v>2830</v>
      </c>
    </row>
    <row r="1292" spans="1:5" ht="12.75">
      <c r="A1292" s="35" t="s">
        <v>56</v>
      </c>
      <c r="E1292" s="40" t="s">
        <v>5</v>
      </c>
    </row>
    <row r="1293" spans="1:5" ht="12.75">
      <c r="A1293" t="s">
        <v>57</v>
      </c>
      <c r="E1293" s="39" t="s">
        <v>5</v>
      </c>
    </row>
    <row r="1294" spans="1:16" ht="12.75">
      <c r="A1294" t="s">
        <v>49</v>
      </c>
      <c s="34" t="s">
        <v>2831</v>
      </c>
      <c s="34" t="s">
        <v>2832</v>
      </c>
      <c s="35" t="s">
        <v>5</v>
      </c>
      <c s="6" t="s">
        <v>2833</v>
      </c>
      <c s="36" t="s">
        <v>2784</v>
      </c>
      <c s="37">
        <v>9</v>
      </c>
      <c s="36">
        <v>0.018079</v>
      </c>
      <c s="36">
        <f>ROUND(G1294*H1294,6)</f>
      </c>
      <c r="L1294" s="38">
        <v>0</v>
      </c>
      <c s="32">
        <f>ROUND(ROUND(L1294,2)*ROUND(G1294,3),2)</f>
      </c>
      <c s="36" t="s">
        <v>919</v>
      </c>
      <c>
        <f>(M1294*21)/100</f>
      </c>
      <c t="s">
        <v>27</v>
      </c>
    </row>
    <row r="1295" spans="1:5" ht="12.75">
      <c r="A1295" s="35" t="s">
        <v>55</v>
      </c>
      <c r="E1295" s="39" t="s">
        <v>2833</v>
      </c>
    </row>
    <row r="1296" spans="1:5" ht="12.75">
      <c r="A1296" s="35" t="s">
        <v>56</v>
      </c>
      <c r="E1296" s="40" t="s">
        <v>5</v>
      </c>
    </row>
    <row r="1297" spans="1:5" ht="12.75">
      <c r="A1297" t="s">
        <v>57</v>
      </c>
      <c r="E1297" s="39" t="s">
        <v>5</v>
      </c>
    </row>
    <row r="1298" spans="1:16" ht="12.75">
      <c r="A1298" t="s">
        <v>49</v>
      </c>
      <c s="34" t="s">
        <v>2834</v>
      </c>
      <c s="34" t="s">
        <v>2835</v>
      </c>
      <c s="35" t="s">
        <v>5</v>
      </c>
      <c s="6" t="s">
        <v>2836</v>
      </c>
      <c s="36" t="s">
        <v>53</v>
      </c>
      <c s="37">
        <v>6</v>
      </c>
      <c s="36">
        <v>0.00056</v>
      </c>
      <c s="36">
        <f>ROUND(G1298*H1298,6)</f>
      </c>
      <c r="L1298" s="38">
        <v>0</v>
      </c>
      <c s="32">
        <f>ROUND(ROUND(L1298,2)*ROUND(G1298,3),2)</f>
      </c>
      <c s="36" t="s">
        <v>919</v>
      </c>
      <c>
        <f>(M1298*21)/100</f>
      </c>
      <c t="s">
        <v>27</v>
      </c>
    </row>
    <row r="1299" spans="1:5" ht="12.75">
      <c r="A1299" s="35" t="s">
        <v>55</v>
      </c>
      <c r="E1299" s="39" t="s">
        <v>2836</v>
      </c>
    </row>
    <row r="1300" spans="1:5" ht="12.75">
      <c r="A1300" s="35" t="s">
        <v>56</v>
      </c>
      <c r="E1300" s="40" t="s">
        <v>5</v>
      </c>
    </row>
    <row r="1301" spans="1:5" ht="12.75">
      <c r="A1301" t="s">
        <v>57</v>
      </c>
      <c r="E1301" s="39" t="s">
        <v>5</v>
      </c>
    </row>
    <row r="1302" spans="1:16" ht="25.5">
      <c r="A1302" t="s">
        <v>49</v>
      </c>
      <c s="34" t="s">
        <v>2837</v>
      </c>
      <c s="34" t="s">
        <v>2838</v>
      </c>
      <c s="35" t="s">
        <v>5</v>
      </c>
      <c s="6" t="s">
        <v>2839</v>
      </c>
      <c s="36" t="s">
        <v>2784</v>
      </c>
      <c s="37">
        <v>18</v>
      </c>
      <c s="36">
        <v>0.014969</v>
      </c>
      <c s="36">
        <f>ROUND(G1302*H1302,6)</f>
      </c>
      <c r="L1302" s="38">
        <v>0</v>
      </c>
      <c s="32">
        <f>ROUND(ROUND(L1302,2)*ROUND(G1302,3),2)</f>
      </c>
      <c s="36" t="s">
        <v>919</v>
      </c>
      <c>
        <f>(M1302*21)/100</f>
      </c>
      <c t="s">
        <v>27</v>
      </c>
    </row>
    <row r="1303" spans="1:5" ht="25.5">
      <c r="A1303" s="35" t="s">
        <v>55</v>
      </c>
      <c r="E1303" s="39" t="s">
        <v>2839</v>
      </c>
    </row>
    <row r="1304" spans="1:5" ht="12.75">
      <c r="A1304" s="35" t="s">
        <v>56</v>
      </c>
      <c r="E1304" s="40" t="s">
        <v>5</v>
      </c>
    </row>
    <row r="1305" spans="1:5" ht="12.75">
      <c r="A1305" t="s">
        <v>57</v>
      </c>
      <c r="E1305" s="39" t="s">
        <v>5</v>
      </c>
    </row>
    <row r="1306" spans="1:16" ht="25.5">
      <c r="A1306" t="s">
        <v>49</v>
      </c>
      <c s="34" t="s">
        <v>2840</v>
      </c>
      <c s="34" t="s">
        <v>2841</v>
      </c>
      <c s="35" t="s">
        <v>5</v>
      </c>
      <c s="6" t="s">
        <v>2842</v>
      </c>
      <c s="36" t="s">
        <v>2784</v>
      </c>
      <c s="37">
        <v>1</v>
      </c>
      <c s="36">
        <v>0.019209</v>
      </c>
      <c s="36">
        <f>ROUND(G1306*H1306,6)</f>
      </c>
      <c r="L1306" s="38">
        <v>0</v>
      </c>
      <c s="32">
        <f>ROUND(ROUND(L1306,2)*ROUND(G1306,3),2)</f>
      </c>
      <c s="36" t="s">
        <v>919</v>
      </c>
      <c>
        <f>(M1306*21)/100</f>
      </c>
      <c t="s">
        <v>27</v>
      </c>
    </row>
    <row r="1307" spans="1:5" ht="25.5">
      <c r="A1307" s="35" t="s">
        <v>55</v>
      </c>
      <c r="E1307" s="39" t="s">
        <v>2842</v>
      </c>
    </row>
    <row r="1308" spans="1:5" ht="12.75">
      <c r="A1308" s="35" t="s">
        <v>56</v>
      </c>
      <c r="E1308" s="40" t="s">
        <v>5</v>
      </c>
    </row>
    <row r="1309" spans="1:5" ht="12.75">
      <c r="A1309" t="s">
        <v>57</v>
      </c>
      <c r="E1309" s="39" t="s">
        <v>5</v>
      </c>
    </row>
    <row r="1310" spans="1:16" ht="12.75">
      <c r="A1310" t="s">
        <v>49</v>
      </c>
      <c s="34" t="s">
        <v>2843</v>
      </c>
      <c s="34" t="s">
        <v>2844</v>
      </c>
      <c s="35" t="s">
        <v>5</v>
      </c>
      <c s="6" t="s">
        <v>2845</v>
      </c>
      <c s="36" t="s">
        <v>2784</v>
      </c>
      <c s="37">
        <v>1</v>
      </c>
      <c s="36">
        <v>0.03722</v>
      </c>
      <c s="36">
        <f>ROUND(G1310*H1310,6)</f>
      </c>
      <c r="L1310" s="38">
        <v>0</v>
      </c>
      <c s="32">
        <f>ROUND(ROUND(L1310,2)*ROUND(G1310,3),2)</f>
      </c>
      <c s="36" t="s">
        <v>99</v>
      </c>
      <c>
        <f>(M1310*21)/100</f>
      </c>
      <c t="s">
        <v>27</v>
      </c>
    </row>
    <row r="1311" spans="1:5" ht="12.75">
      <c r="A1311" s="35" t="s">
        <v>55</v>
      </c>
      <c r="E1311" s="39" t="s">
        <v>2845</v>
      </c>
    </row>
    <row r="1312" spans="1:5" ht="12.75">
      <c r="A1312" s="35" t="s">
        <v>56</v>
      </c>
      <c r="E1312" s="40" t="s">
        <v>5</v>
      </c>
    </row>
    <row r="1313" spans="1:5" ht="12.75">
      <c r="A1313" t="s">
        <v>57</v>
      </c>
      <c r="E1313" s="39" t="s">
        <v>5</v>
      </c>
    </row>
    <row r="1314" spans="1:16" ht="12.75">
      <c r="A1314" t="s">
        <v>49</v>
      </c>
      <c s="34" t="s">
        <v>2846</v>
      </c>
      <c s="34" t="s">
        <v>2847</v>
      </c>
      <c s="35" t="s">
        <v>5</v>
      </c>
      <c s="6" t="s">
        <v>2848</v>
      </c>
      <c s="36" t="s">
        <v>2784</v>
      </c>
      <c s="37">
        <v>3</v>
      </c>
      <c s="36">
        <v>0.03421</v>
      </c>
      <c s="36">
        <f>ROUND(G1314*H1314,6)</f>
      </c>
      <c r="L1314" s="38">
        <v>0</v>
      </c>
      <c s="32">
        <f>ROUND(ROUND(L1314,2)*ROUND(G1314,3),2)</f>
      </c>
      <c s="36" t="s">
        <v>99</v>
      </c>
      <c>
        <f>(M1314*21)/100</f>
      </c>
      <c t="s">
        <v>27</v>
      </c>
    </row>
    <row r="1315" spans="1:5" ht="12.75">
      <c r="A1315" s="35" t="s">
        <v>55</v>
      </c>
      <c r="E1315" s="39" t="s">
        <v>2848</v>
      </c>
    </row>
    <row r="1316" spans="1:5" ht="12.75">
      <c r="A1316" s="35" t="s">
        <v>56</v>
      </c>
      <c r="E1316" s="40" t="s">
        <v>5</v>
      </c>
    </row>
    <row r="1317" spans="1:5" ht="12.75">
      <c r="A1317" t="s">
        <v>57</v>
      </c>
      <c r="E1317" s="39" t="s">
        <v>5</v>
      </c>
    </row>
    <row r="1318" spans="1:16" ht="12.75">
      <c r="A1318" t="s">
        <v>49</v>
      </c>
      <c s="34" t="s">
        <v>2849</v>
      </c>
      <c s="34" t="s">
        <v>2850</v>
      </c>
      <c s="35" t="s">
        <v>5</v>
      </c>
      <c s="6" t="s">
        <v>2851</v>
      </c>
      <c s="36" t="s">
        <v>2784</v>
      </c>
      <c s="37">
        <v>1</v>
      </c>
      <c s="36">
        <v>0.03421</v>
      </c>
      <c s="36">
        <f>ROUND(G1318*H1318,6)</f>
      </c>
      <c r="L1318" s="38">
        <v>0</v>
      </c>
      <c s="32">
        <f>ROUND(ROUND(L1318,2)*ROUND(G1318,3),2)</f>
      </c>
      <c s="36" t="s">
        <v>99</v>
      </c>
      <c>
        <f>(M1318*21)/100</f>
      </c>
      <c t="s">
        <v>27</v>
      </c>
    </row>
    <row r="1319" spans="1:5" ht="12.75">
      <c r="A1319" s="35" t="s">
        <v>55</v>
      </c>
      <c r="E1319" s="39" t="s">
        <v>2851</v>
      </c>
    </row>
    <row r="1320" spans="1:5" ht="12.75">
      <c r="A1320" s="35" t="s">
        <v>56</v>
      </c>
      <c r="E1320" s="40" t="s">
        <v>5</v>
      </c>
    </row>
    <row r="1321" spans="1:5" ht="12.75">
      <c r="A1321" t="s">
        <v>57</v>
      </c>
      <c r="E1321" s="39" t="s">
        <v>5</v>
      </c>
    </row>
    <row r="1322" spans="1:16" ht="12.75">
      <c r="A1322" t="s">
        <v>49</v>
      </c>
      <c s="34" t="s">
        <v>2852</v>
      </c>
      <c s="34" t="s">
        <v>2853</v>
      </c>
      <c s="35" t="s">
        <v>5</v>
      </c>
      <c s="6" t="s">
        <v>2854</v>
      </c>
      <c s="36" t="s">
        <v>2784</v>
      </c>
      <c s="37">
        <v>13</v>
      </c>
      <c s="36">
        <v>0.000169</v>
      </c>
      <c s="36">
        <f>ROUND(G1322*H1322,6)</f>
      </c>
      <c r="L1322" s="38">
        <v>0</v>
      </c>
      <c s="32">
        <f>ROUND(ROUND(L1322,2)*ROUND(G1322,3),2)</f>
      </c>
      <c s="36" t="s">
        <v>919</v>
      </c>
      <c>
        <f>(M1322*21)/100</f>
      </c>
      <c t="s">
        <v>27</v>
      </c>
    </row>
    <row r="1323" spans="1:5" ht="12.75">
      <c r="A1323" s="35" t="s">
        <v>55</v>
      </c>
      <c r="E1323" s="39" t="s">
        <v>2854</v>
      </c>
    </row>
    <row r="1324" spans="1:5" ht="12.75">
      <c r="A1324" s="35" t="s">
        <v>56</v>
      </c>
      <c r="E1324" s="40" t="s">
        <v>5</v>
      </c>
    </row>
    <row r="1325" spans="1:5" ht="12.75">
      <c r="A1325" t="s">
        <v>57</v>
      </c>
      <c r="E1325" s="39" t="s">
        <v>5</v>
      </c>
    </row>
    <row r="1326" spans="1:16" ht="25.5">
      <c r="A1326" t="s">
        <v>49</v>
      </c>
      <c s="34" t="s">
        <v>2855</v>
      </c>
      <c s="34" t="s">
        <v>2856</v>
      </c>
      <c s="35" t="s">
        <v>5</v>
      </c>
      <c s="6" t="s">
        <v>2857</v>
      </c>
      <c s="36" t="s">
        <v>53</v>
      </c>
      <c s="37">
        <v>13</v>
      </c>
      <c s="36">
        <v>0.036</v>
      </c>
      <c s="36">
        <f>ROUND(G1326*H1326,6)</f>
      </c>
      <c r="L1326" s="38">
        <v>0</v>
      </c>
      <c s="32">
        <f>ROUND(ROUND(L1326,2)*ROUND(G1326,3),2)</f>
      </c>
      <c s="36" t="s">
        <v>919</v>
      </c>
      <c>
        <f>(M1326*21)/100</f>
      </c>
      <c t="s">
        <v>27</v>
      </c>
    </row>
    <row r="1327" spans="1:5" ht="25.5">
      <c r="A1327" s="35" t="s">
        <v>55</v>
      </c>
      <c r="E1327" s="39" t="s">
        <v>2857</v>
      </c>
    </row>
    <row r="1328" spans="1:5" ht="12.75">
      <c r="A1328" s="35" t="s">
        <v>56</v>
      </c>
      <c r="E1328" s="40" t="s">
        <v>5</v>
      </c>
    </row>
    <row r="1329" spans="1:5" ht="12.75">
      <c r="A1329" t="s">
        <v>57</v>
      </c>
      <c r="E1329" s="39" t="s">
        <v>5</v>
      </c>
    </row>
    <row r="1330" spans="1:16" ht="12.75">
      <c r="A1330" t="s">
        <v>49</v>
      </c>
      <c s="34" t="s">
        <v>2858</v>
      </c>
      <c s="34" t="s">
        <v>2859</v>
      </c>
      <c s="35" t="s">
        <v>5</v>
      </c>
      <c s="6" t="s">
        <v>2860</v>
      </c>
      <c s="36" t="s">
        <v>2784</v>
      </c>
      <c s="37">
        <v>4</v>
      </c>
      <c s="36">
        <v>0.000435</v>
      </c>
      <c s="36">
        <f>ROUND(G1330*H1330,6)</f>
      </c>
      <c r="L1330" s="38">
        <v>0</v>
      </c>
      <c s="32">
        <f>ROUND(ROUND(L1330,2)*ROUND(G1330,3),2)</f>
      </c>
      <c s="36" t="s">
        <v>919</v>
      </c>
      <c>
        <f>(M1330*21)/100</f>
      </c>
      <c t="s">
        <v>27</v>
      </c>
    </row>
    <row r="1331" spans="1:5" ht="12.75">
      <c r="A1331" s="35" t="s">
        <v>55</v>
      </c>
      <c r="E1331" s="39" t="s">
        <v>2860</v>
      </c>
    </row>
    <row r="1332" spans="1:5" ht="12.75">
      <c r="A1332" s="35" t="s">
        <v>56</v>
      </c>
      <c r="E1332" s="40" t="s">
        <v>5</v>
      </c>
    </row>
    <row r="1333" spans="1:5" ht="12.75">
      <c r="A1333" t="s">
        <v>57</v>
      </c>
      <c r="E1333" s="39" t="s">
        <v>5</v>
      </c>
    </row>
    <row r="1334" spans="1:16" ht="12.75">
      <c r="A1334" t="s">
        <v>49</v>
      </c>
      <c s="34" t="s">
        <v>2861</v>
      </c>
      <c s="34" t="s">
        <v>2862</v>
      </c>
      <c s="35" t="s">
        <v>5</v>
      </c>
      <c s="6" t="s">
        <v>2863</v>
      </c>
      <c s="36" t="s">
        <v>53</v>
      </c>
      <c s="37">
        <v>3</v>
      </c>
      <c s="36">
        <v>0.0045</v>
      </c>
      <c s="36">
        <f>ROUND(G1334*H1334,6)</f>
      </c>
      <c r="L1334" s="38">
        <v>0</v>
      </c>
      <c s="32">
        <f>ROUND(ROUND(L1334,2)*ROUND(G1334,3),2)</f>
      </c>
      <c s="36" t="s">
        <v>919</v>
      </c>
      <c>
        <f>(M1334*21)/100</f>
      </c>
      <c t="s">
        <v>27</v>
      </c>
    </row>
    <row r="1335" spans="1:5" ht="12.75">
      <c r="A1335" s="35" t="s">
        <v>55</v>
      </c>
      <c r="E1335" s="39" t="s">
        <v>2863</v>
      </c>
    </row>
    <row r="1336" spans="1:5" ht="12.75">
      <c r="A1336" s="35" t="s">
        <v>56</v>
      </c>
      <c r="E1336" s="40" t="s">
        <v>5</v>
      </c>
    </row>
    <row r="1337" spans="1:5" ht="12.75">
      <c r="A1337" t="s">
        <v>57</v>
      </c>
      <c r="E1337" s="39" t="s">
        <v>5</v>
      </c>
    </row>
    <row r="1338" spans="1:16" ht="12.75">
      <c r="A1338" t="s">
        <v>49</v>
      </c>
      <c s="34" t="s">
        <v>2864</v>
      </c>
      <c s="34" t="s">
        <v>2865</v>
      </c>
      <c s="35" t="s">
        <v>5</v>
      </c>
      <c s="6" t="s">
        <v>2866</v>
      </c>
      <c s="36" t="s">
        <v>53</v>
      </c>
      <c s="37">
        <v>1</v>
      </c>
      <c s="36">
        <v>0.008</v>
      </c>
      <c s="36">
        <f>ROUND(G1338*H1338,6)</f>
      </c>
      <c r="L1338" s="38">
        <v>0</v>
      </c>
      <c s="32">
        <f>ROUND(ROUND(L1338,2)*ROUND(G1338,3),2)</f>
      </c>
      <c s="36" t="s">
        <v>919</v>
      </c>
      <c>
        <f>(M1338*21)/100</f>
      </c>
      <c t="s">
        <v>27</v>
      </c>
    </row>
    <row r="1339" spans="1:5" ht="12.75">
      <c r="A1339" s="35" t="s">
        <v>55</v>
      </c>
      <c r="E1339" s="39" t="s">
        <v>2866</v>
      </c>
    </row>
    <row r="1340" spans="1:5" ht="12.75">
      <c r="A1340" s="35" t="s">
        <v>56</v>
      </c>
      <c r="E1340" s="40" t="s">
        <v>5</v>
      </c>
    </row>
    <row r="1341" spans="1:5" ht="12.75">
      <c r="A1341" t="s">
        <v>57</v>
      </c>
      <c r="E1341" s="39" t="s">
        <v>5</v>
      </c>
    </row>
    <row r="1342" spans="1:16" ht="12.75">
      <c r="A1342" t="s">
        <v>49</v>
      </c>
      <c s="34" t="s">
        <v>2867</v>
      </c>
      <c s="34" t="s">
        <v>2868</v>
      </c>
      <c s="35" t="s">
        <v>5</v>
      </c>
      <c s="6" t="s">
        <v>2869</v>
      </c>
      <c s="36" t="s">
        <v>2784</v>
      </c>
      <c s="37">
        <v>4</v>
      </c>
      <c s="36">
        <v>0.000639</v>
      </c>
      <c s="36">
        <f>ROUND(G1342*H1342,6)</f>
      </c>
      <c r="L1342" s="38">
        <v>0</v>
      </c>
      <c s="32">
        <f>ROUND(ROUND(L1342,2)*ROUND(G1342,3),2)</f>
      </c>
      <c s="36" t="s">
        <v>919</v>
      </c>
      <c>
        <f>(M1342*21)/100</f>
      </c>
      <c t="s">
        <v>27</v>
      </c>
    </row>
    <row r="1343" spans="1:5" ht="12.75">
      <c r="A1343" s="35" t="s">
        <v>55</v>
      </c>
      <c r="E1343" s="39" t="s">
        <v>2869</v>
      </c>
    </row>
    <row r="1344" spans="1:5" ht="12.75">
      <c r="A1344" s="35" t="s">
        <v>56</v>
      </c>
      <c r="E1344" s="40" t="s">
        <v>5</v>
      </c>
    </row>
    <row r="1345" spans="1:5" ht="12.75">
      <c r="A1345" t="s">
        <v>57</v>
      </c>
      <c r="E1345" s="39" t="s">
        <v>5</v>
      </c>
    </row>
    <row r="1346" spans="1:16" ht="12.75">
      <c r="A1346" t="s">
        <v>49</v>
      </c>
      <c s="34" t="s">
        <v>2870</v>
      </c>
      <c s="34" t="s">
        <v>2871</v>
      </c>
      <c s="35" t="s">
        <v>5</v>
      </c>
      <c s="6" t="s">
        <v>2872</v>
      </c>
      <c s="36" t="s">
        <v>53</v>
      </c>
      <c s="37">
        <v>4</v>
      </c>
      <c s="36">
        <v>0.0185</v>
      </c>
      <c s="36">
        <f>ROUND(G1346*H1346,6)</f>
      </c>
      <c r="L1346" s="38">
        <v>0</v>
      </c>
      <c s="32">
        <f>ROUND(ROUND(L1346,2)*ROUND(G1346,3),2)</f>
      </c>
      <c s="36" t="s">
        <v>99</v>
      </c>
      <c>
        <f>(M1346*21)/100</f>
      </c>
      <c t="s">
        <v>27</v>
      </c>
    </row>
    <row r="1347" spans="1:5" ht="12.75">
      <c r="A1347" s="35" t="s">
        <v>55</v>
      </c>
      <c r="E1347" s="39" t="s">
        <v>2872</v>
      </c>
    </row>
    <row r="1348" spans="1:5" ht="12.75">
      <c r="A1348" s="35" t="s">
        <v>56</v>
      </c>
      <c r="E1348" s="40" t="s">
        <v>5</v>
      </c>
    </row>
    <row r="1349" spans="1:5" ht="12.75">
      <c r="A1349" t="s">
        <v>57</v>
      </c>
      <c r="E1349" s="39" t="s">
        <v>5</v>
      </c>
    </row>
    <row r="1350" spans="1:16" ht="12.75">
      <c r="A1350" t="s">
        <v>49</v>
      </c>
      <c s="34" t="s">
        <v>2873</v>
      </c>
      <c s="34" t="s">
        <v>2874</v>
      </c>
      <c s="35" t="s">
        <v>5</v>
      </c>
      <c s="6" t="s">
        <v>2875</v>
      </c>
      <c s="36" t="s">
        <v>53</v>
      </c>
      <c s="37">
        <v>2</v>
      </c>
      <c s="36">
        <v>0.001089</v>
      </c>
      <c s="36">
        <f>ROUND(G1350*H1350,6)</f>
      </c>
      <c r="L1350" s="38">
        <v>0</v>
      </c>
      <c s="32">
        <f>ROUND(ROUND(L1350,2)*ROUND(G1350,3),2)</f>
      </c>
      <c s="36" t="s">
        <v>919</v>
      </c>
      <c>
        <f>(M1350*21)/100</f>
      </c>
      <c t="s">
        <v>27</v>
      </c>
    </row>
    <row r="1351" spans="1:5" ht="12.75">
      <c r="A1351" s="35" t="s">
        <v>55</v>
      </c>
      <c r="E1351" s="39" t="s">
        <v>2875</v>
      </c>
    </row>
    <row r="1352" spans="1:5" ht="12.75">
      <c r="A1352" s="35" t="s">
        <v>56</v>
      </c>
      <c r="E1352" s="40" t="s">
        <v>5</v>
      </c>
    </row>
    <row r="1353" spans="1:5" ht="12.75">
      <c r="A1353" t="s">
        <v>57</v>
      </c>
      <c r="E1353" s="39" t="s">
        <v>5</v>
      </c>
    </row>
    <row r="1354" spans="1:16" ht="12.75">
      <c r="A1354" t="s">
        <v>49</v>
      </c>
      <c s="34" t="s">
        <v>2876</v>
      </c>
      <c s="34" t="s">
        <v>2877</v>
      </c>
      <c s="35" t="s">
        <v>5</v>
      </c>
      <c s="6" t="s">
        <v>2878</v>
      </c>
      <c s="36" t="s">
        <v>2784</v>
      </c>
      <c s="37">
        <v>46</v>
      </c>
      <c s="36">
        <v>8.9E-05</v>
      </c>
      <c s="36">
        <f>ROUND(G1354*H1354,6)</f>
      </c>
      <c r="L1354" s="38">
        <v>0</v>
      </c>
      <c s="32">
        <f>ROUND(ROUND(L1354,2)*ROUND(G1354,3),2)</f>
      </c>
      <c s="36" t="s">
        <v>919</v>
      </c>
      <c>
        <f>(M1354*21)/100</f>
      </c>
      <c t="s">
        <v>27</v>
      </c>
    </row>
    <row r="1355" spans="1:5" ht="12.75">
      <c r="A1355" s="35" t="s">
        <v>55</v>
      </c>
      <c r="E1355" s="39" t="s">
        <v>2878</v>
      </c>
    </row>
    <row r="1356" spans="1:5" ht="12.75">
      <c r="A1356" s="35" t="s">
        <v>56</v>
      </c>
      <c r="E1356" s="40" t="s">
        <v>5</v>
      </c>
    </row>
    <row r="1357" spans="1:5" ht="12.75">
      <c r="A1357" t="s">
        <v>57</v>
      </c>
      <c r="E1357" s="39" t="s">
        <v>5</v>
      </c>
    </row>
    <row r="1358" spans="1:16" ht="12.75">
      <c r="A1358" t="s">
        <v>49</v>
      </c>
      <c s="34" t="s">
        <v>2879</v>
      </c>
      <c s="34" t="s">
        <v>2880</v>
      </c>
      <c s="35" t="s">
        <v>5</v>
      </c>
      <c s="6" t="s">
        <v>2881</v>
      </c>
      <c s="36" t="s">
        <v>53</v>
      </c>
      <c s="37">
        <v>46</v>
      </c>
      <c s="36">
        <v>0.00031</v>
      </c>
      <c s="36">
        <f>ROUND(G1358*H1358,6)</f>
      </c>
      <c r="L1358" s="38">
        <v>0</v>
      </c>
      <c s="32">
        <f>ROUND(ROUND(L1358,2)*ROUND(G1358,3),2)</f>
      </c>
      <c s="36" t="s">
        <v>919</v>
      </c>
      <c>
        <f>(M1358*21)/100</f>
      </c>
      <c t="s">
        <v>27</v>
      </c>
    </row>
    <row r="1359" spans="1:5" ht="12.75">
      <c r="A1359" s="35" t="s">
        <v>55</v>
      </c>
      <c r="E1359" s="39" t="s">
        <v>2881</v>
      </c>
    </row>
    <row r="1360" spans="1:5" ht="12.75">
      <c r="A1360" s="35" t="s">
        <v>56</v>
      </c>
      <c r="E1360" s="40" t="s">
        <v>5</v>
      </c>
    </row>
    <row r="1361" spans="1:5" ht="12.75">
      <c r="A1361" t="s">
        <v>57</v>
      </c>
      <c r="E1361" s="39" t="s">
        <v>5</v>
      </c>
    </row>
    <row r="1362" spans="1:16" ht="25.5">
      <c r="A1362" t="s">
        <v>49</v>
      </c>
      <c s="34" t="s">
        <v>2882</v>
      </c>
      <c s="34" t="s">
        <v>2883</v>
      </c>
      <c s="35" t="s">
        <v>5</v>
      </c>
      <c s="6" t="s">
        <v>2884</v>
      </c>
      <c s="36" t="s">
        <v>2784</v>
      </c>
      <c s="37">
        <v>4</v>
      </c>
      <c s="36">
        <v>0.001719</v>
      </c>
      <c s="36">
        <f>ROUND(G1362*H1362,6)</f>
      </c>
      <c r="L1362" s="38">
        <v>0</v>
      </c>
      <c s="32">
        <f>ROUND(ROUND(L1362,2)*ROUND(G1362,3),2)</f>
      </c>
      <c s="36" t="s">
        <v>919</v>
      </c>
      <c>
        <f>(M1362*21)/100</f>
      </c>
      <c t="s">
        <v>27</v>
      </c>
    </row>
    <row r="1363" spans="1:5" ht="25.5">
      <c r="A1363" s="35" t="s">
        <v>55</v>
      </c>
      <c r="E1363" s="39" t="s">
        <v>2884</v>
      </c>
    </row>
    <row r="1364" spans="1:5" ht="12.75">
      <c r="A1364" s="35" t="s">
        <v>56</v>
      </c>
      <c r="E1364" s="40" t="s">
        <v>5</v>
      </c>
    </row>
    <row r="1365" spans="1:5" ht="12.75">
      <c r="A1365" t="s">
        <v>57</v>
      </c>
      <c r="E1365" s="39" t="s">
        <v>5</v>
      </c>
    </row>
    <row r="1366" spans="1:16" ht="25.5">
      <c r="A1366" t="s">
        <v>49</v>
      </c>
      <c s="34" t="s">
        <v>2885</v>
      </c>
      <c s="34" t="s">
        <v>2886</v>
      </c>
      <c s="35" t="s">
        <v>5</v>
      </c>
      <c s="6" t="s">
        <v>2887</v>
      </c>
      <c s="36" t="s">
        <v>2784</v>
      </c>
      <c s="37">
        <v>4</v>
      </c>
      <c s="36">
        <v>0.0018</v>
      </c>
      <c s="36">
        <f>ROUND(G1366*H1366,6)</f>
      </c>
      <c r="L1366" s="38">
        <v>0</v>
      </c>
      <c s="32">
        <f>ROUND(ROUND(L1366,2)*ROUND(G1366,3),2)</f>
      </c>
      <c s="36" t="s">
        <v>919</v>
      </c>
      <c>
        <f>(M1366*21)/100</f>
      </c>
      <c t="s">
        <v>27</v>
      </c>
    </row>
    <row r="1367" spans="1:5" ht="25.5">
      <c r="A1367" s="35" t="s">
        <v>55</v>
      </c>
      <c r="E1367" s="39" t="s">
        <v>2887</v>
      </c>
    </row>
    <row r="1368" spans="1:5" ht="12.75">
      <c r="A1368" s="35" t="s">
        <v>56</v>
      </c>
      <c r="E1368" s="40" t="s">
        <v>5</v>
      </c>
    </row>
    <row r="1369" spans="1:5" ht="12.75">
      <c r="A1369" t="s">
        <v>57</v>
      </c>
      <c r="E1369" s="39" t="s">
        <v>5</v>
      </c>
    </row>
    <row r="1370" spans="1:16" ht="12.75">
      <c r="A1370" t="s">
        <v>49</v>
      </c>
      <c s="34" t="s">
        <v>2888</v>
      </c>
      <c s="34" t="s">
        <v>2889</v>
      </c>
      <c s="35" t="s">
        <v>5</v>
      </c>
      <c s="6" t="s">
        <v>2890</v>
      </c>
      <c s="36" t="s">
        <v>2784</v>
      </c>
      <c s="37">
        <v>19</v>
      </c>
      <c s="36">
        <v>0.001839</v>
      </c>
      <c s="36">
        <f>ROUND(G1370*H1370,6)</f>
      </c>
      <c r="L1370" s="38">
        <v>0</v>
      </c>
      <c s="32">
        <f>ROUND(ROUND(L1370,2)*ROUND(G1370,3),2)</f>
      </c>
      <c s="36" t="s">
        <v>919</v>
      </c>
      <c>
        <f>(M1370*21)/100</f>
      </c>
      <c t="s">
        <v>27</v>
      </c>
    </row>
    <row r="1371" spans="1:5" ht="12.75">
      <c r="A1371" s="35" t="s">
        <v>55</v>
      </c>
      <c r="E1371" s="39" t="s">
        <v>2890</v>
      </c>
    </row>
    <row r="1372" spans="1:5" ht="12.75">
      <c r="A1372" s="35" t="s">
        <v>56</v>
      </c>
      <c r="E1372" s="40" t="s">
        <v>5</v>
      </c>
    </row>
    <row r="1373" spans="1:5" ht="12.75">
      <c r="A1373" t="s">
        <v>57</v>
      </c>
      <c r="E1373" s="39" t="s">
        <v>5</v>
      </c>
    </row>
    <row r="1374" spans="1:16" ht="12.75">
      <c r="A1374" t="s">
        <v>49</v>
      </c>
      <c s="34" t="s">
        <v>2891</v>
      </c>
      <c s="34" t="s">
        <v>2892</v>
      </c>
      <c s="35" t="s">
        <v>5</v>
      </c>
      <c s="6" t="s">
        <v>2893</v>
      </c>
      <c s="36" t="s">
        <v>53</v>
      </c>
      <c s="37">
        <v>13</v>
      </c>
      <c s="36">
        <v>0.000125</v>
      </c>
      <c s="36">
        <f>ROUND(G1374*H1374,6)</f>
      </c>
      <c r="L1374" s="38">
        <v>0</v>
      </c>
      <c s="32">
        <f>ROUND(ROUND(L1374,2)*ROUND(G1374,3),2)</f>
      </c>
      <c s="36" t="s">
        <v>919</v>
      </c>
      <c>
        <f>(M1374*21)/100</f>
      </c>
      <c t="s">
        <v>27</v>
      </c>
    </row>
    <row r="1375" spans="1:5" ht="12.75">
      <c r="A1375" s="35" t="s">
        <v>55</v>
      </c>
      <c r="E1375" s="39" t="s">
        <v>2893</v>
      </c>
    </row>
    <row r="1376" spans="1:5" ht="12.75">
      <c r="A1376" s="35" t="s">
        <v>56</v>
      </c>
      <c r="E1376" s="40" t="s">
        <v>5</v>
      </c>
    </row>
    <row r="1377" spans="1:5" ht="12.75">
      <c r="A1377" t="s">
        <v>57</v>
      </c>
      <c r="E1377" s="39" t="s">
        <v>5</v>
      </c>
    </row>
    <row r="1378" spans="1:16" ht="12.75">
      <c r="A1378" t="s">
        <v>49</v>
      </c>
      <c s="34" t="s">
        <v>2894</v>
      </c>
      <c s="34" t="s">
        <v>2895</v>
      </c>
      <c s="35" t="s">
        <v>5</v>
      </c>
      <c s="6" t="s">
        <v>2896</v>
      </c>
      <c s="36" t="s">
        <v>53</v>
      </c>
      <c s="37">
        <v>13</v>
      </c>
      <c s="36">
        <v>0.00538</v>
      </c>
      <c s="36">
        <f>ROUND(G1378*H1378,6)</f>
      </c>
      <c r="L1378" s="38">
        <v>0</v>
      </c>
      <c s="32">
        <f>ROUND(ROUND(L1378,2)*ROUND(G1378,3),2)</f>
      </c>
      <c s="36" t="s">
        <v>919</v>
      </c>
      <c>
        <f>(M1378*21)/100</f>
      </c>
      <c t="s">
        <v>27</v>
      </c>
    </row>
    <row r="1379" spans="1:5" ht="12.75">
      <c r="A1379" s="35" t="s">
        <v>55</v>
      </c>
      <c r="E1379" s="39" t="s">
        <v>2896</v>
      </c>
    </row>
    <row r="1380" spans="1:5" ht="12.75">
      <c r="A1380" s="35" t="s">
        <v>56</v>
      </c>
      <c r="E1380" s="40" t="s">
        <v>5</v>
      </c>
    </row>
    <row r="1381" spans="1:5" ht="12.75">
      <c r="A1381" t="s">
        <v>57</v>
      </c>
      <c r="E1381" s="39" t="s">
        <v>5</v>
      </c>
    </row>
    <row r="1382" spans="1:16" ht="25.5">
      <c r="A1382" t="s">
        <v>49</v>
      </c>
      <c s="34" t="s">
        <v>2897</v>
      </c>
      <c s="34" t="s">
        <v>2898</v>
      </c>
      <c s="35" t="s">
        <v>5</v>
      </c>
      <c s="6" t="s">
        <v>2899</v>
      </c>
      <c s="36" t="s">
        <v>53</v>
      </c>
      <c s="37">
        <v>3</v>
      </c>
      <c s="36">
        <v>0.000169</v>
      </c>
      <c s="36">
        <f>ROUND(G1382*H1382,6)</f>
      </c>
      <c r="L1382" s="38">
        <v>0</v>
      </c>
      <c s="32">
        <f>ROUND(ROUND(L1382,2)*ROUND(G1382,3),2)</f>
      </c>
      <c s="36" t="s">
        <v>919</v>
      </c>
      <c>
        <f>(M1382*21)/100</f>
      </c>
      <c t="s">
        <v>27</v>
      </c>
    </row>
    <row r="1383" spans="1:5" ht="25.5">
      <c r="A1383" s="35" t="s">
        <v>55</v>
      </c>
      <c r="E1383" s="39" t="s">
        <v>2899</v>
      </c>
    </row>
    <row r="1384" spans="1:5" ht="12.75">
      <c r="A1384" s="35" t="s">
        <v>56</v>
      </c>
      <c r="E1384" s="40" t="s">
        <v>5</v>
      </c>
    </row>
    <row r="1385" spans="1:5" ht="12.75">
      <c r="A1385" t="s">
        <v>57</v>
      </c>
      <c r="E1385" s="39" t="s">
        <v>5</v>
      </c>
    </row>
    <row r="1386" spans="1:16" ht="12.75">
      <c r="A1386" t="s">
        <v>49</v>
      </c>
      <c s="34" t="s">
        <v>2900</v>
      </c>
      <c s="34" t="s">
        <v>2901</v>
      </c>
      <c s="35" t="s">
        <v>5</v>
      </c>
      <c s="6" t="s">
        <v>2902</v>
      </c>
      <c s="36" t="s">
        <v>53</v>
      </c>
      <c s="37">
        <v>3</v>
      </c>
      <c s="36">
        <v>0.00039</v>
      </c>
      <c s="36">
        <f>ROUND(G1386*H1386,6)</f>
      </c>
      <c r="L1386" s="38">
        <v>0</v>
      </c>
      <c s="32">
        <f>ROUND(ROUND(L1386,2)*ROUND(G1386,3),2)</f>
      </c>
      <c s="36" t="s">
        <v>919</v>
      </c>
      <c>
        <f>(M1386*21)/100</f>
      </c>
      <c t="s">
        <v>27</v>
      </c>
    </row>
    <row r="1387" spans="1:5" ht="12.75">
      <c r="A1387" s="35" t="s">
        <v>55</v>
      </c>
      <c r="E1387" s="39" t="s">
        <v>2902</v>
      </c>
    </row>
    <row r="1388" spans="1:5" ht="12.75">
      <c r="A1388" s="35" t="s">
        <v>56</v>
      </c>
      <c r="E1388" s="40" t="s">
        <v>5</v>
      </c>
    </row>
    <row r="1389" spans="1:5" ht="12.75">
      <c r="A1389" t="s">
        <v>57</v>
      </c>
      <c r="E1389" s="39" t="s">
        <v>5</v>
      </c>
    </row>
    <row r="1390" spans="1:16" ht="25.5">
      <c r="A1390" t="s">
        <v>49</v>
      </c>
      <c s="34" t="s">
        <v>2903</v>
      </c>
      <c s="34" t="s">
        <v>2904</v>
      </c>
      <c s="35" t="s">
        <v>5</v>
      </c>
      <c s="6" t="s">
        <v>2905</v>
      </c>
      <c s="36" t="s">
        <v>53</v>
      </c>
      <c s="37">
        <v>1</v>
      </c>
      <c s="36">
        <v>0.000274</v>
      </c>
      <c s="36">
        <f>ROUND(G1390*H1390,6)</f>
      </c>
      <c r="L1390" s="38">
        <v>0</v>
      </c>
      <c s="32">
        <f>ROUND(ROUND(L1390,2)*ROUND(G1390,3),2)</f>
      </c>
      <c s="36" t="s">
        <v>919</v>
      </c>
      <c>
        <f>(M1390*21)/100</f>
      </c>
      <c t="s">
        <v>27</v>
      </c>
    </row>
    <row r="1391" spans="1:5" ht="25.5">
      <c r="A1391" s="35" t="s">
        <v>55</v>
      </c>
      <c r="E1391" s="39" t="s">
        <v>2905</v>
      </c>
    </row>
    <row r="1392" spans="1:5" ht="12.75">
      <c r="A1392" s="35" t="s">
        <v>56</v>
      </c>
      <c r="E1392" s="40" t="s">
        <v>5</v>
      </c>
    </row>
    <row r="1393" spans="1:5" ht="12.75">
      <c r="A1393" t="s">
        <v>57</v>
      </c>
      <c r="E1393" s="39" t="s">
        <v>5</v>
      </c>
    </row>
    <row r="1394" spans="1:16" ht="12.75">
      <c r="A1394" t="s">
        <v>49</v>
      </c>
      <c s="34" t="s">
        <v>2906</v>
      </c>
      <c s="34" t="s">
        <v>2907</v>
      </c>
      <c s="35" t="s">
        <v>5</v>
      </c>
      <c s="6" t="s">
        <v>2908</v>
      </c>
      <c s="36" t="s">
        <v>53</v>
      </c>
      <c s="37">
        <v>1</v>
      </c>
      <c s="36">
        <v>0.00058</v>
      </c>
      <c s="36">
        <f>ROUND(G1394*H1394,6)</f>
      </c>
      <c r="L1394" s="38">
        <v>0</v>
      </c>
      <c s="32">
        <f>ROUND(ROUND(L1394,2)*ROUND(G1394,3),2)</f>
      </c>
      <c s="36" t="s">
        <v>919</v>
      </c>
      <c>
        <f>(M1394*21)/100</f>
      </c>
      <c t="s">
        <v>27</v>
      </c>
    </row>
    <row r="1395" spans="1:5" ht="12.75">
      <c r="A1395" s="35" t="s">
        <v>55</v>
      </c>
      <c r="E1395" s="39" t="s">
        <v>2908</v>
      </c>
    </row>
    <row r="1396" spans="1:5" ht="12.75">
      <c r="A1396" s="35" t="s">
        <v>56</v>
      </c>
      <c r="E1396" s="40" t="s">
        <v>5</v>
      </c>
    </row>
    <row r="1397" spans="1:5" ht="12.75">
      <c r="A1397" t="s">
        <v>57</v>
      </c>
      <c r="E1397" s="39" t="s">
        <v>5</v>
      </c>
    </row>
    <row r="1398" spans="1:16" ht="12.75">
      <c r="A1398" t="s">
        <v>49</v>
      </c>
      <c s="34" t="s">
        <v>2909</v>
      </c>
      <c s="34" t="s">
        <v>2910</v>
      </c>
      <c s="35" t="s">
        <v>5</v>
      </c>
      <c s="6" t="s">
        <v>2911</v>
      </c>
      <c s="36" t="s">
        <v>53</v>
      </c>
      <c s="37">
        <v>28</v>
      </c>
      <c s="36">
        <v>9E-05</v>
      </c>
      <c s="36">
        <f>ROUND(G1398*H1398,6)</f>
      </c>
      <c r="L1398" s="38">
        <v>0</v>
      </c>
      <c s="32">
        <f>ROUND(ROUND(L1398,2)*ROUND(G1398,3),2)</f>
      </c>
      <c s="36" t="s">
        <v>919</v>
      </c>
      <c>
        <f>(M1398*21)/100</f>
      </c>
      <c t="s">
        <v>27</v>
      </c>
    </row>
    <row r="1399" spans="1:5" ht="12.75">
      <c r="A1399" s="35" t="s">
        <v>55</v>
      </c>
      <c r="E1399" s="39" t="s">
        <v>2911</v>
      </c>
    </row>
    <row r="1400" spans="1:5" ht="12.75">
      <c r="A1400" s="35" t="s">
        <v>56</v>
      </c>
      <c r="E1400" s="40" t="s">
        <v>5</v>
      </c>
    </row>
    <row r="1401" spans="1:5" ht="12.75">
      <c r="A1401" t="s">
        <v>57</v>
      </c>
      <c r="E1401" s="39" t="s">
        <v>5</v>
      </c>
    </row>
    <row r="1402" spans="1:16" ht="12.75">
      <c r="A1402" t="s">
        <v>49</v>
      </c>
      <c s="34" t="s">
        <v>2912</v>
      </c>
      <c s="34" t="s">
        <v>2913</v>
      </c>
      <c s="35" t="s">
        <v>5</v>
      </c>
      <c s="6" t="s">
        <v>2914</v>
      </c>
      <c s="36" t="s">
        <v>53</v>
      </c>
      <c s="37">
        <v>8</v>
      </c>
      <c s="36">
        <v>0.00031</v>
      </c>
      <c s="36">
        <f>ROUND(G1402*H1402,6)</f>
      </c>
      <c r="L1402" s="38">
        <v>0</v>
      </c>
      <c s="32">
        <f>ROUND(ROUND(L1402,2)*ROUND(G1402,3),2)</f>
      </c>
      <c s="36" t="s">
        <v>919</v>
      </c>
      <c>
        <f>(M1402*21)/100</f>
      </c>
      <c t="s">
        <v>27</v>
      </c>
    </row>
    <row r="1403" spans="1:5" ht="12.75">
      <c r="A1403" s="35" t="s">
        <v>55</v>
      </c>
      <c r="E1403" s="39" t="s">
        <v>2914</v>
      </c>
    </row>
    <row r="1404" spans="1:5" ht="12.75">
      <c r="A1404" s="35" t="s">
        <v>56</v>
      </c>
      <c r="E1404" s="40" t="s">
        <v>5</v>
      </c>
    </row>
    <row r="1405" spans="1:5" ht="12.75">
      <c r="A1405" t="s">
        <v>57</v>
      </c>
      <c r="E1405" s="39" t="s">
        <v>5</v>
      </c>
    </row>
    <row r="1406" spans="1:16" ht="25.5">
      <c r="A1406" t="s">
        <v>49</v>
      </c>
      <c s="34" t="s">
        <v>2915</v>
      </c>
      <c s="34" t="s">
        <v>2916</v>
      </c>
      <c s="35" t="s">
        <v>5</v>
      </c>
      <c s="6" t="s">
        <v>2917</v>
      </c>
      <c s="36" t="s">
        <v>932</v>
      </c>
      <c s="37">
        <v>1.642</v>
      </c>
      <c s="36">
        <v>0</v>
      </c>
      <c s="36">
        <f>ROUND(G1406*H1406,6)</f>
      </c>
      <c r="L1406" s="38">
        <v>0</v>
      </c>
      <c s="32">
        <f>ROUND(ROUND(L1406,2)*ROUND(G1406,3),2)</f>
      </c>
      <c s="36" t="s">
        <v>919</v>
      </c>
      <c>
        <f>(M1406*21)/100</f>
      </c>
      <c t="s">
        <v>27</v>
      </c>
    </row>
    <row r="1407" spans="1:5" ht="25.5">
      <c r="A1407" s="35" t="s">
        <v>55</v>
      </c>
      <c r="E1407" s="39" t="s">
        <v>2917</v>
      </c>
    </row>
    <row r="1408" spans="1:5" ht="12.75">
      <c r="A1408" s="35" t="s">
        <v>56</v>
      </c>
      <c r="E1408" s="40" t="s">
        <v>5</v>
      </c>
    </row>
    <row r="1409" spans="1:5" ht="12.75">
      <c r="A1409" t="s">
        <v>57</v>
      </c>
      <c r="E1409" s="39" t="s">
        <v>5</v>
      </c>
    </row>
    <row r="1410" spans="1:13" ht="12.75">
      <c r="A1410" t="s">
        <v>46</v>
      </c>
      <c r="C1410" s="31" t="s">
        <v>2918</v>
      </c>
      <c r="E1410" s="33" t="s">
        <v>2919</v>
      </c>
      <c r="J1410" s="32">
        <f>0</f>
      </c>
      <c s="32">
        <f>0</f>
      </c>
      <c s="32">
        <f>0+L1411+L1415+L1419+L1423</f>
      </c>
      <c s="32">
        <f>0+M1411+M1415+M1419+M1423</f>
      </c>
    </row>
    <row r="1411" spans="1:16" ht="25.5">
      <c r="A1411" t="s">
        <v>49</v>
      </c>
      <c s="34" t="s">
        <v>2920</v>
      </c>
      <c s="34" t="s">
        <v>2921</v>
      </c>
      <c s="35" t="s">
        <v>5</v>
      </c>
      <c s="6" t="s">
        <v>2922</v>
      </c>
      <c s="36" t="s">
        <v>2784</v>
      </c>
      <c s="37">
        <v>15</v>
      </c>
      <c s="36">
        <v>0.0085</v>
      </c>
      <c s="36">
        <f>ROUND(G1411*H1411,6)</f>
      </c>
      <c r="L1411" s="38">
        <v>0</v>
      </c>
      <c s="32">
        <f>ROUND(ROUND(L1411,2)*ROUND(G1411,3),2)</f>
      </c>
      <c s="36" t="s">
        <v>919</v>
      </c>
      <c>
        <f>(M1411*21)/100</f>
      </c>
      <c t="s">
        <v>27</v>
      </c>
    </row>
    <row r="1412" spans="1:5" ht="25.5">
      <c r="A1412" s="35" t="s">
        <v>55</v>
      </c>
      <c r="E1412" s="39" t="s">
        <v>2922</v>
      </c>
    </row>
    <row r="1413" spans="1:5" ht="12.75">
      <c r="A1413" s="35" t="s">
        <v>56</v>
      </c>
      <c r="E1413" s="40" t="s">
        <v>5</v>
      </c>
    </row>
    <row r="1414" spans="1:5" ht="12.75">
      <c r="A1414" t="s">
        <v>57</v>
      </c>
      <c r="E1414" s="39" t="s">
        <v>5</v>
      </c>
    </row>
    <row r="1415" spans="1:16" ht="25.5">
      <c r="A1415" t="s">
        <v>49</v>
      </c>
      <c s="34" t="s">
        <v>2923</v>
      </c>
      <c s="34" t="s">
        <v>2924</v>
      </c>
      <c s="35" t="s">
        <v>5</v>
      </c>
      <c s="6" t="s">
        <v>2925</v>
      </c>
      <c s="36" t="s">
        <v>2784</v>
      </c>
      <c s="37">
        <v>4</v>
      </c>
      <c s="36">
        <v>0</v>
      </c>
      <c s="36">
        <f>ROUND(G1415*H1415,6)</f>
      </c>
      <c r="L1415" s="38">
        <v>0</v>
      </c>
      <c s="32">
        <f>ROUND(ROUND(L1415,2)*ROUND(G1415,3),2)</f>
      </c>
      <c s="36" t="s">
        <v>919</v>
      </c>
      <c>
        <f>(M1415*21)/100</f>
      </c>
      <c t="s">
        <v>27</v>
      </c>
    </row>
    <row r="1416" spans="1:5" ht="25.5">
      <c r="A1416" s="35" t="s">
        <v>55</v>
      </c>
      <c r="E1416" s="39" t="s">
        <v>2925</v>
      </c>
    </row>
    <row r="1417" spans="1:5" ht="12.75">
      <c r="A1417" s="35" t="s">
        <v>56</v>
      </c>
      <c r="E1417" s="40" t="s">
        <v>5</v>
      </c>
    </row>
    <row r="1418" spans="1:5" ht="12.75">
      <c r="A1418" t="s">
        <v>57</v>
      </c>
      <c r="E1418" s="39" t="s">
        <v>5</v>
      </c>
    </row>
    <row r="1419" spans="1:16" ht="12.75">
      <c r="A1419" t="s">
        <v>49</v>
      </c>
      <c s="34" t="s">
        <v>2926</v>
      </c>
      <c s="34" t="s">
        <v>2927</v>
      </c>
      <c s="35" t="s">
        <v>5</v>
      </c>
      <c s="6" t="s">
        <v>2928</v>
      </c>
      <c s="36" t="s">
        <v>53</v>
      </c>
      <c s="37">
        <v>4</v>
      </c>
      <c s="36">
        <v>0.01975</v>
      </c>
      <c s="36">
        <f>ROUND(G1419*H1419,6)</f>
      </c>
      <c r="L1419" s="38">
        <v>0</v>
      </c>
      <c s="32">
        <f>ROUND(ROUND(L1419,2)*ROUND(G1419,3),2)</f>
      </c>
      <c s="36" t="s">
        <v>99</v>
      </c>
      <c>
        <f>(M1419*21)/100</f>
      </c>
      <c t="s">
        <v>27</v>
      </c>
    </row>
    <row r="1420" spans="1:5" ht="12.75">
      <c r="A1420" s="35" t="s">
        <v>55</v>
      </c>
      <c r="E1420" s="39" t="s">
        <v>2928</v>
      </c>
    </row>
    <row r="1421" spans="1:5" ht="12.75">
      <c r="A1421" s="35" t="s">
        <v>56</v>
      </c>
      <c r="E1421" s="40" t="s">
        <v>5</v>
      </c>
    </row>
    <row r="1422" spans="1:5" ht="12.75">
      <c r="A1422" t="s">
        <v>57</v>
      </c>
      <c r="E1422" s="39" t="s">
        <v>5</v>
      </c>
    </row>
    <row r="1423" spans="1:16" ht="38.25">
      <c r="A1423" t="s">
        <v>49</v>
      </c>
      <c s="34" t="s">
        <v>2929</v>
      </c>
      <c s="34" t="s">
        <v>2930</v>
      </c>
      <c s="35" t="s">
        <v>5</v>
      </c>
      <c s="6" t="s">
        <v>2931</v>
      </c>
      <c s="36" t="s">
        <v>932</v>
      </c>
      <c s="37">
        <v>0.207</v>
      </c>
      <c s="36">
        <v>0</v>
      </c>
      <c s="36">
        <f>ROUND(G1423*H1423,6)</f>
      </c>
      <c r="L1423" s="38">
        <v>0</v>
      </c>
      <c s="32">
        <f>ROUND(ROUND(L1423,2)*ROUND(G1423,3),2)</f>
      </c>
      <c s="36" t="s">
        <v>919</v>
      </c>
      <c>
        <f>(M1423*21)/100</f>
      </c>
      <c t="s">
        <v>27</v>
      </c>
    </row>
    <row r="1424" spans="1:5" ht="38.25">
      <c r="A1424" s="35" t="s">
        <v>55</v>
      </c>
      <c r="E1424" s="39" t="s">
        <v>2931</v>
      </c>
    </row>
    <row r="1425" spans="1:5" ht="12.75">
      <c r="A1425" s="35" t="s">
        <v>56</v>
      </c>
      <c r="E1425" s="40" t="s">
        <v>5</v>
      </c>
    </row>
    <row r="1426" spans="1:5" ht="12.75">
      <c r="A1426" t="s">
        <v>57</v>
      </c>
      <c r="E1426" s="39" t="s">
        <v>5</v>
      </c>
    </row>
    <row r="1427" spans="1:13" ht="12.75">
      <c r="A1427" t="s">
        <v>46</v>
      </c>
      <c r="C1427" s="31" t="s">
        <v>2932</v>
      </c>
      <c r="E1427" s="33" t="s">
        <v>2933</v>
      </c>
      <c r="J1427" s="32">
        <f>0</f>
      </c>
      <c s="32">
        <f>0</f>
      </c>
      <c s="32">
        <f>0+L1428+L1432+L1436+L1440+L1444+L1448+L1452+L1456+L1460+L1464+L1468+L1472+L1476+L1480+L1484+L1488+L1492+L1496+L1500+L1504+L1508+L1512+L1516+L1520</f>
      </c>
      <c s="32">
        <f>0+M1428+M1432+M1436+M1440+M1444+M1448+M1452+M1456+M1460+M1464+M1468+M1472+M1476+M1480+M1484+M1488+M1492+M1496+M1500+M1504+M1508+M1512+M1516+M1520</f>
      </c>
    </row>
    <row r="1428" spans="1:16" ht="25.5">
      <c r="A1428" t="s">
        <v>49</v>
      </c>
      <c s="34" t="s">
        <v>2934</v>
      </c>
      <c s="34" t="s">
        <v>2935</v>
      </c>
      <c s="35" t="s">
        <v>5</v>
      </c>
      <c s="6" t="s">
        <v>2936</v>
      </c>
      <c s="36" t="s">
        <v>53</v>
      </c>
      <c s="37">
        <v>4</v>
      </c>
      <c s="36">
        <v>0.042436</v>
      </c>
      <c s="36">
        <f>ROUND(G1428*H1428,6)</f>
      </c>
      <c r="L1428" s="38">
        <v>0</v>
      </c>
      <c s="32">
        <f>ROUND(ROUND(L1428,2)*ROUND(G1428,3),2)</f>
      </c>
      <c s="36" t="s">
        <v>919</v>
      </c>
      <c>
        <f>(M1428*21)/100</f>
      </c>
      <c t="s">
        <v>27</v>
      </c>
    </row>
    <row r="1429" spans="1:5" ht="25.5">
      <c r="A1429" s="35" t="s">
        <v>55</v>
      </c>
      <c r="E1429" s="39" t="s">
        <v>2936</v>
      </c>
    </row>
    <row r="1430" spans="1:5" ht="12.75">
      <c r="A1430" s="35" t="s">
        <v>56</v>
      </c>
      <c r="E1430" s="40" t="s">
        <v>5</v>
      </c>
    </row>
    <row r="1431" spans="1:5" ht="12.75">
      <c r="A1431" t="s">
        <v>57</v>
      </c>
      <c r="E1431" s="39" t="s">
        <v>5</v>
      </c>
    </row>
    <row r="1432" spans="1:16" ht="25.5">
      <c r="A1432" t="s">
        <v>49</v>
      </c>
      <c s="34" t="s">
        <v>2937</v>
      </c>
      <c s="34" t="s">
        <v>2938</v>
      </c>
      <c s="35" t="s">
        <v>5</v>
      </c>
      <c s="6" t="s">
        <v>2939</v>
      </c>
      <c s="36" t="s">
        <v>2784</v>
      </c>
      <c s="37">
        <v>1</v>
      </c>
      <c s="36">
        <v>0.19305</v>
      </c>
      <c s="36">
        <f>ROUND(G1432*H1432,6)</f>
      </c>
      <c r="L1432" s="38">
        <v>0</v>
      </c>
      <c s="32">
        <f>ROUND(ROUND(L1432,2)*ROUND(G1432,3),2)</f>
      </c>
      <c s="36" t="s">
        <v>99</v>
      </c>
      <c>
        <f>(M1432*21)/100</f>
      </c>
      <c t="s">
        <v>27</v>
      </c>
    </row>
    <row r="1433" spans="1:5" ht="38.25">
      <c r="A1433" s="35" t="s">
        <v>55</v>
      </c>
      <c r="E1433" s="39" t="s">
        <v>2940</v>
      </c>
    </row>
    <row r="1434" spans="1:5" ht="12.75">
      <c r="A1434" s="35" t="s">
        <v>56</v>
      </c>
      <c r="E1434" s="40" t="s">
        <v>5</v>
      </c>
    </row>
    <row r="1435" spans="1:5" ht="12.75">
      <c r="A1435" t="s">
        <v>57</v>
      </c>
      <c r="E1435" s="39" t="s">
        <v>5</v>
      </c>
    </row>
    <row r="1436" spans="1:16" ht="12.75">
      <c r="A1436" t="s">
        <v>49</v>
      </c>
      <c s="34" t="s">
        <v>2941</v>
      </c>
      <c s="34" t="s">
        <v>2942</v>
      </c>
      <c s="35" t="s">
        <v>5</v>
      </c>
      <c s="6" t="s">
        <v>2943</v>
      </c>
      <c s="36" t="s">
        <v>2784</v>
      </c>
      <c s="37">
        <v>4</v>
      </c>
      <c s="36">
        <v>0.00266</v>
      </c>
      <c s="36">
        <f>ROUND(G1436*H1436,6)</f>
      </c>
      <c r="L1436" s="38">
        <v>0</v>
      </c>
      <c s="32">
        <f>ROUND(ROUND(L1436,2)*ROUND(G1436,3),2)</f>
      </c>
      <c s="36" t="s">
        <v>919</v>
      </c>
      <c>
        <f>(M1436*21)/100</f>
      </c>
      <c t="s">
        <v>27</v>
      </c>
    </row>
    <row r="1437" spans="1:5" ht="12.75">
      <c r="A1437" s="35" t="s">
        <v>55</v>
      </c>
      <c r="E1437" s="39" t="s">
        <v>2943</v>
      </c>
    </row>
    <row r="1438" spans="1:5" ht="12.75">
      <c r="A1438" s="35" t="s">
        <v>56</v>
      </c>
      <c r="E1438" s="40" t="s">
        <v>5</v>
      </c>
    </row>
    <row r="1439" spans="1:5" ht="12.75">
      <c r="A1439" t="s">
        <v>57</v>
      </c>
      <c r="E1439" s="39" t="s">
        <v>5</v>
      </c>
    </row>
    <row r="1440" spans="1:16" ht="12.75">
      <c r="A1440" t="s">
        <v>49</v>
      </c>
      <c s="34" t="s">
        <v>2944</v>
      </c>
      <c s="34" t="s">
        <v>2945</v>
      </c>
      <c s="35" t="s">
        <v>5</v>
      </c>
      <c s="6" t="s">
        <v>2946</v>
      </c>
      <c s="36" t="s">
        <v>2784</v>
      </c>
      <c s="37">
        <v>2</v>
      </c>
      <c s="36">
        <v>0.004304</v>
      </c>
      <c s="36">
        <f>ROUND(G1440*H1440,6)</f>
      </c>
      <c r="L1440" s="38">
        <v>0</v>
      </c>
      <c s="32">
        <f>ROUND(ROUND(L1440,2)*ROUND(G1440,3),2)</f>
      </c>
      <c s="36" t="s">
        <v>919</v>
      </c>
      <c>
        <f>(M1440*21)/100</f>
      </c>
      <c t="s">
        <v>27</v>
      </c>
    </row>
    <row r="1441" spans="1:5" ht="12.75">
      <c r="A1441" s="35" t="s">
        <v>55</v>
      </c>
      <c r="E1441" s="39" t="s">
        <v>2946</v>
      </c>
    </row>
    <row r="1442" spans="1:5" ht="12.75">
      <c r="A1442" s="35" t="s">
        <v>56</v>
      </c>
      <c r="E1442" s="40" t="s">
        <v>5</v>
      </c>
    </row>
    <row r="1443" spans="1:5" ht="12.75">
      <c r="A1443" t="s">
        <v>57</v>
      </c>
      <c r="E1443" s="39" t="s">
        <v>5</v>
      </c>
    </row>
    <row r="1444" spans="1:16" ht="25.5">
      <c r="A1444" t="s">
        <v>49</v>
      </c>
      <c s="34" t="s">
        <v>2947</v>
      </c>
      <c s="34" t="s">
        <v>2948</v>
      </c>
      <c s="35" t="s">
        <v>5</v>
      </c>
      <c s="6" t="s">
        <v>2949</v>
      </c>
      <c s="36" t="s">
        <v>2784</v>
      </c>
      <c s="37">
        <v>1</v>
      </c>
      <c s="36">
        <v>0.027819</v>
      </c>
      <c s="36">
        <f>ROUND(G1444*H1444,6)</f>
      </c>
      <c r="L1444" s="38">
        <v>0</v>
      </c>
      <c s="32">
        <f>ROUND(ROUND(L1444,2)*ROUND(G1444,3),2)</f>
      </c>
      <c s="36" t="s">
        <v>919</v>
      </c>
      <c>
        <f>(M1444*21)/100</f>
      </c>
      <c t="s">
        <v>27</v>
      </c>
    </row>
    <row r="1445" spans="1:5" ht="25.5">
      <c r="A1445" s="35" t="s">
        <v>55</v>
      </c>
      <c r="E1445" s="39" t="s">
        <v>2949</v>
      </c>
    </row>
    <row r="1446" spans="1:5" ht="12.75">
      <c r="A1446" s="35" t="s">
        <v>56</v>
      </c>
      <c r="E1446" s="40" t="s">
        <v>5</v>
      </c>
    </row>
    <row r="1447" spans="1:5" ht="12.75">
      <c r="A1447" t="s">
        <v>57</v>
      </c>
      <c r="E1447" s="39" t="s">
        <v>5</v>
      </c>
    </row>
    <row r="1448" spans="1:16" ht="38.25">
      <c r="A1448" t="s">
        <v>49</v>
      </c>
      <c s="34" t="s">
        <v>2950</v>
      </c>
      <c s="34" t="s">
        <v>2951</v>
      </c>
      <c s="35" t="s">
        <v>5</v>
      </c>
      <c s="6" t="s">
        <v>2952</v>
      </c>
      <c s="36" t="s">
        <v>2784</v>
      </c>
      <c s="37">
        <v>3</v>
      </c>
      <c s="36">
        <v>0.002984</v>
      </c>
      <c s="36">
        <f>ROUND(G1448*H1448,6)</f>
      </c>
      <c r="L1448" s="38">
        <v>0</v>
      </c>
      <c s="32">
        <f>ROUND(ROUND(L1448,2)*ROUND(G1448,3),2)</f>
      </c>
      <c s="36" t="s">
        <v>919</v>
      </c>
      <c>
        <f>(M1448*21)/100</f>
      </c>
      <c t="s">
        <v>27</v>
      </c>
    </row>
    <row r="1449" spans="1:5" ht="38.25">
      <c r="A1449" s="35" t="s">
        <v>55</v>
      </c>
      <c r="E1449" s="39" t="s">
        <v>2953</v>
      </c>
    </row>
    <row r="1450" spans="1:5" ht="12.75">
      <c r="A1450" s="35" t="s">
        <v>56</v>
      </c>
      <c r="E1450" s="40" t="s">
        <v>5</v>
      </c>
    </row>
    <row r="1451" spans="1:5" ht="12.75">
      <c r="A1451" t="s">
        <v>57</v>
      </c>
      <c r="E1451" s="39" t="s">
        <v>5</v>
      </c>
    </row>
    <row r="1452" spans="1:16" ht="38.25">
      <c r="A1452" t="s">
        <v>49</v>
      </c>
      <c s="34" t="s">
        <v>2954</v>
      </c>
      <c s="34" t="s">
        <v>2955</v>
      </c>
      <c s="35" t="s">
        <v>5</v>
      </c>
      <c s="6" t="s">
        <v>2952</v>
      </c>
      <c s="36" t="s">
        <v>2784</v>
      </c>
      <c s="37">
        <v>1</v>
      </c>
      <c s="36">
        <v>0.003284</v>
      </c>
      <c s="36">
        <f>ROUND(G1452*H1452,6)</f>
      </c>
      <c r="L1452" s="38">
        <v>0</v>
      </c>
      <c s="32">
        <f>ROUND(ROUND(L1452,2)*ROUND(G1452,3),2)</f>
      </c>
      <c s="36" t="s">
        <v>919</v>
      </c>
      <c>
        <f>(M1452*21)/100</f>
      </c>
      <c t="s">
        <v>27</v>
      </c>
    </row>
    <row r="1453" spans="1:5" ht="38.25">
      <c r="A1453" s="35" t="s">
        <v>55</v>
      </c>
      <c r="E1453" s="39" t="s">
        <v>2956</v>
      </c>
    </row>
    <row r="1454" spans="1:5" ht="12.75">
      <c r="A1454" s="35" t="s">
        <v>56</v>
      </c>
      <c r="E1454" s="40" t="s">
        <v>5</v>
      </c>
    </row>
    <row r="1455" spans="1:5" ht="12.75">
      <c r="A1455" t="s">
        <v>57</v>
      </c>
      <c r="E1455" s="39" t="s">
        <v>5</v>
      </c>
    </row>
    <row r="1456" spans="1:16" ht="38.25">
      <c r="A1456" t="s">
        <v>49</v>
      </c>
      <c s="34" t="s">
        <v>2957</v>
      </c>
      <c s="34" t="s">
        <v>2958</v>
      </c>
      <c s="35" t="s">
        <v>5</v>
      </c>
      <c s="6" t="s">
        <v>2952</v>
      </c>
      <c s="36" t="s">
        <v>2784</v>
      </c>
      <c s="37">
        <v>8</v>
      </c>
      <c s="36">
        <v>0.003387</v>
      </c>
      <c s="36">
        <f>ROUND(G1456*H1456,6)</f>
      </c>
      <c r="L1456" s="38">
        <v>0</v>
      </c>
      <c s="32">
        <f>ROUND(ROUND(L1456,2)*ROUND(G1456,3),2)</f>
      </c>
      <c s="36" t="s">
        <v>919</v>
      </c>
      <c>
        <f>(M1456*21)/100</f>
      </c>
      <c t="s">
        <v>27</v>
      </c>
    </row>
    <row r="1457" spans="1:5" ht="38.25">
      <c r="A1457" s="35" t="s">
        <v>55</v>
      </c>
      <c r="E1457" s="39" t="s">
        <v>2959</v>
      </c>
    </row>
    <row r="1458" spans="1:5" ht="12.75">
      <c r="A1458" s="35" t="s">
        <v>56</v>
      </c>
      <c r="E1458" s="40" t="s">
        <v>5</v>
      </c>
    </row>
    <row r="1459" spans="1:5" ht="12.75">
      <c r="A1459" t="s">
        <v>57</v>
      </c>
      <c r="E1459" s="39" t="s">
        <v>5</v>
      </c>
    </row>
    <row r="1460" spans="1:16" ht="25.5">
      <c r="A1460" t="s">
        <v>49</v>
      </c>
      <c s="34" t="s">
        <v>2960</v>
      </c>
      <c s="34" t="s">
        <v>2961</v>
      </c>
      <c s="35" t="s">
        <v>5</v>
      </c>
      <c s="6" t="s">
        <v>2962</v>
      </c>
      <c s="36" t="s">
        <v>2784</v>
      </c>
      <c s="37">
        <v>4</v>
      </c>
      <c s="36">
        <v>0.00608</v>
      </c>
      <c s="36">
        <f>ROUND(G1460*H1460,6)</f>
      </c>
      <c r="L1460" s="38">
        <v>0</v>
      </c>
      <c s="32">
        <f>ROUND(ROUND(L1460,2)*ROUND(G1460,3),2)</f>
      </c>
      <c s="36" t="s">
        <v>99</v>
      </c>
      <c>
        <f>(M1460*21)/100</f>
      </c>
      <c t="s">
        <v>27</v>
      </c>
    </row>
    <row r="1461" spans="1:5" ht="25.5">
      <c r="A1461" s="35" t="s">
        <v>55</v>
      </c>
      <c r="E1461" s="39" t="s">
        <v>2962</v>
      </c>
    </row>
    <row r="1462" spans="1:5" ht="12.75">
      <c r="A1462" s="35" t="s">
        <v>56</v>
      </c>
      <c r="E1462" s="40" t="s">
        <v>5</v>
      </c>
    </row>
    <row r="1463" spans="1:5" ht="12.75">
      <c r="A1463" t="s">
        <v>57</v>
      </c>
      <c r="E1463" s="39" t="s">
        <v>5</v>
      </c>
    </row>
    <row r="1464" spans="1:16" ht="12.75">
      <c r="A1464" t="s">
        <v>49</v>
      </c>
      <c s="34" t="s">
        <v>2963</v>
      </c>
      <c s="34" t="s">
        <v>2964</v>
      </c>
      <c s="35" t="s">
        <v>5</v>
      </c>
      <c s="6" t="s">
        <v>2965</v>
      </c>
      <c s="36" t="s">
        <v>865</v>
      </c>
      <c s="37">
        <v>1</v>
      </c>
      <c s="36">
        <v>0</v>
      </c>
      <c s="36">
        <f>ROUND(G1464*H1464,6)</f>
      </c>
      <c r="L1464" s="38">
        <v>0</v>
      </c>
      <c s="32">
        <f>ROUND(ROUND(L1464,2)*ROUND(G1464,3),2)</f>
      </c>
      <c s="36" t="s">
        <v>99</v>
      </c>
      <c>
        <f>(M1464*21)/100</f>
      </c>
      <c t="s">
        <v>27</v>
      </c>
    </row>
    <row r="1465" spans="1:5" ht="12.75">
      <c r="A1465" s="35" t="s">
        <v>55</v>
      </c>
      <c r="E1465" s="39" t="s">
        <v>2965</v>
      </c>
    </row>
    <row r="1466" spans="1:5" ht="12.75">
      <c r="A1466" s="35" t="s">
        <v>56</v>
      </c>
      <c r="E1466" s="40" t="s">
        <v>5</v>
      </c>
    </row>
    <row r="1467" spans="1:5" ht="12.75">
      <c r="A1467" t="s">
        <v>57</v>
      </c>
      <c r="E1467" s="39" t="s">
        <v>5</v>
      </c>
    </row>
    <row r="1468" spans="1:16" ht="12.75">
      <c r="A1468" t="s">
        <v>49</v>
      </c>
      <c s="34" t="s">
        <v>2966</v>
      </c>
      <c s="34" t="s">
        <v>2967</v>
      </c>
      <c s="35" t="s">
        <v>5</v>
      </c>
      <c s="6" t="s">
        <v>2968</v>
      </c>
      <c s="36" t="s">
        <v>1238</v>
      </c>
      <c s="37">
        <v>1</v>
      </c>
      <c s="36">
        <v>0.00099</v>
      </c>
      <c s="36">
        <f>ROUND(G1468*H1468,6)</f>
      </c>
      <c r="L1468" s="38">
        <v>0</v>
      </c>
      <c s="32">
        <f>ROUND(ROUND(L1468,2)*ROUND(G1468,3),2)</f>
      </c>
      <c s="36" t="s">
        <v>99</v>
      </c>
      <c>
        <f>(M1468*21)/100</f>
      </c>
      <c t="s">
        <v>27</v>
      </c>
    </row>
    <row r="1469" spans="1:5" ht="12.75">
      <c r="A1469" s="35" t="s">
        <v>55</v>
      </c>
      <c r="E1469" s="39" t="s">
        <v>2968</v>
      </c>
    </row>
    <row r="1470" spans="1:5" ht="12.75">
      <c r="A1470" s="35" t="s">
        <v>56</v>
      </c>
      <c r="E1470" s="40" t="s">
        <v>5</v>
      </c>
    </row>
    <row r="1471" spans="1:5" ht="12.75">
      <c r="A1471" t="s">
        <v>57</v>
      </c>
      <c r="E1471" s="39" t="s">
        <v>5</v>
      </c>
    </row>
    <row r="1472" spans="1:16" ht="12.75">
      <c r="A1472" t="s">
        <v>49</v>
      </c>
      <c s="34" t="s">
        <v>2969</v>
      </c>
      <c s="34" t="s">
        <v>2970</v>
      </c>
      <c s="35" t="s">
        <v>5</v>
      </c>
      <c s="6" t="s">
        <v>2971</v>
      </c>
      <c s="36" t="s">
        <v>1238</v>
      </c>
      <c s="37">
        <v>11</v>
      </c>
      <c s="36">
        <v>0.00099</v>
      </c>
      <c s="36">
        <f>ROUND(G1472*H1472,6)</f>
      </c>
      <c r="L1472" s="38">
        <v>0</v>
      </c>
      <c s="32">
        <f>ROUND(ROUND(L1472,2)*ROUND(G1472,3),2)</f>
      </c>
      <c s="36" t="s">
        <v>99</v>
      </c>
      <c>
        <f>(M1472*21)/100</f>
      </c>
      <c t="s">
        <v>27</v>
      </c>
    </row>
    <row r="1473" spans="1:5" ht="12.75">
      <c r="A1473" s="35" t="s">
        <v>55</v>
      </c>
      <c r="E1473" s="39" t="s">
        <v>2971</v>
      </c>
    </row>
    <row r="1474" spans="1:5" ht="12.75">
      <c r="A1474" s="35" t="s">
        <v>56</v>
      </c>
      <c r="E1474" s="40" t="s">
        <v>5</v>
      </c>
    </row>
    <row r="1475" spans="1:5" ht="12.75">
      <c r="A1475" t="s">
        <v>57</v>
      </c>
      <c r="E1475" s="39" t="s">
        <v>5</v>
      </c>
    </row>
    <row r="1476" spans="1:16" ht="12.75">
      <c r="A1476" t="s">
        <v>49</v>
      </c>
      <c s="34" t="s">
        <v>2972</v>
      </c>
      <c s="34" t="s">
        <v>2973</v>
      </c>
      <c s="35" t="s">
        <v>5</v>
      </c>
      <c s="6" t="s">
        <v>2974</v>
      </c>
      <c s="36" t="s">
        <v>1238</v>
      </c>
      <c s="37">
        <v>1</v>
      </c>
      <c s="36">
        <v>0.00099</v>
      </c>
      <c s="36">
        <f>ROUND(G1476*H1476,6)</f>
      </c>
      <c r="L1476" s="38">
        <v>0</v>
      </c>
      <c s="32">
        <f>ROUND(ROUND(L1476,2)*ROUND(G1476,3),2)</f>
      </c>
      <c s="36" t="s">
        <v>99</v>
      </c>
      <c>
        <f>(M1476*21)/100</f>
      </c>
      <c t="s">
        <v>27</v>
      </c>
    </row>
    <row r="1477" spans="1:5" ht="12.75">
      <c r="A1477" s="35" t="s">
        <v>55</v>
      </c>
      <c r="E1477" s="39" t="s">
        <v>2974</v>
      </c>
    </row>
    <row r="1478" spans="1:5" ht="12.75">
      <c r="A1478" s="35" t="s">
        <v>56</v>
      </c>
      <c r="E1478" s="40" t="s">
        <v>5</v>
      </c>
    </row>
    <row r="1479" spans="1:5" ht="12.75">
      <c r="A1479" t="s">
        <v>57</v>
      </c>
      <c r="E1479" s="39" t="s">
        <v>5</v>
      </c>
    </row>
    <row r="1480" spans="1:16" ht="12.75">
      <c r="A1480" t="s">
        <v>49</v>
      </c>
      <c s="34" t="s">
        <v>2975</v>
      </c>
      <c s="34" t="s">
        <v>2976</v>
      </c>
      <c s="35" t="s">
        <v>5</v>
      </c>
      <c s="6" t="s">
        <v>2977</v>
      </c>
      <c s="36" t="s">
        <v>1238</v>
      </c>
      <c s="37">
        <v>1</v>
      </c>
      <c s="36">
        <v>0.00099</v>
      </c>
      <c s="36">
        <f>ROUND(G1480*H1480,6)</f>
      </c>
      <c r="L1480" s="38">
        <v>0</v>
      </c>
      <c s="32">
        <f>ROUND(ROUND(L1480,2)*ROUND(G1480,3),2)</f>
      </c>
      <c s="36" t="s">
        <v>99</v>
      </c>
      <c>
        <f>(M1480*21)/100</f>
      </c>
      <c t="s">
        <v>27</v>
      </c>
    </row>
    <row r="1481" spans="1:5" ht="12.75">
      <c r="A1481" s="35" t="s">
        <v>55</v>
      </c>
      <c r="E1481" s="39" t="s">
        <v>2977</v>
      </c>
    </row>
    <row r="1482" spans="1:5" ht="12.75">
      <c r="A1482" s="35" t="s">
        <v>56</v>
      </c>
      <c r="E1482" s="40" t="s">
        <v>5</v>
      </c>
    </row>
    <row r="1483" spans="1:5" ht="12.75">
      <c r="A1483" t="s">
        <v>57</v>
      </c>
      <c r="E1483" s="39" t="s">
        <v>5</v>
      </c>
    </row>
    <row r="1484" spans="1:16" ht="12.75">
      <c r="A1484" t="s">
        <v>49</v>
      </c>
      <c s="34" t="s">
        <v>2978</v>
      </c>
      <c s="34" t="s">
        <v>2979</v>
      </c>
      <c s="35" t="s">
        <v>5</v>
      </c>
      <c s="6" t="s">
        <v>2980</v>
      </c>
      <c s="36" t="s">
        <v>1238</v>
      </c>
      <c s="37">
        <v>11</v>
      </c>
      <c s="36">
        <v>0.00099</v>
      </c>
      <c s="36">
        <f>ROUND(G1484*H1484,6)</f>
      </c>
      <c r="L1484" s="38">
        <v>0</v>
      </c>
      <c s="32">
        <f>ROUND(ROUND(L1484,2)*ROUND(G1484,3),2)</f>
      </c>
      <c s="36" t="s">
        <v>99</v>
      </c>
      <c>
        <f>(M1484*21)/100</f>
      </c>
      <c t="s">
        <v>27</v>
      </c>
    </row>
    <row r="1485" spans="1:5" ht="12.75">
      <c r="A1485" s="35" t="s">
        <v>55</v>
      </c>
      <c r="E1485" s="39" t="s">
        <v>2980</v>
      </c>
    </row>
    <row r="1486" spans="1:5" ht="12.75">
      <c r="A1486" s="35" t="s">
        <v>56</v>
      </c>
      <c r="E1486" s="40" t="s">
        <v>5</v>
      </c>
    </row>
    <row r="1487" spans="1:5" ht="12.75">
      <c r="A1487" t="s">
        <v>57</v>
      </c>
      <c r="E1487" s="39" t="s">
        <v>5</v>
      </c>
    </row>
    <row r="1488" spans="1:16" ht="12.75">
      <c r="A1488" t="s">
        <v>49</v>
      </c>
      <c s="34" t="s">
        <v>2981</v>
      </c>
      <c s="34" t="s">
        <v>2982</v>
      </c>
      <c s="35" t="s">
        <v>5</v>
      </c>
      <c s="6" t="s">
        <v>2983</v>
      </c>
      <c s="36" t="s">
        <v>2784</v>
      </c>
      <c s="37">
        <v>1</v>
      </c>
      <c s="36">
        <v>0.26273</v>
      </c>
      <c s="36">
        <f>ROUND(G1488*H1488,6)</f>
      </c>
      <c r="L1488" s="38">
        <v>0</v>
      </c>
      <c s="32">
        <f>ROUND(ROUND(L1488,2)*ROUND(G1488,3),2)</f>
      </c>
      <c s="36" t="s">
        <v>99</v>
      </c>
      <c>
        <f>(M1488*21)/100</f>
      </c>
      <c t="s">
        <v>27</v>
      </c>
    </row>
    <row r="1489" spans="1:5" ht="12.75">
      <c r="A1489" s="35" t="s">
        <v>55</v>
      </c>
      <c r="E1489" s="39" t="s">
        <v>2983</v>
      </c>
    </row>
    <row r="1490" spans="1:5" ht="12.75">
      <c r="A1490" s="35" t="s">
        <v>56</v>
      </c>
      <c r="E1490" s="40" t="s">
        <v>5</v>
      </c>
    </row>
    <row r="1491" spans="1:5" ht="12.75">
      <c r="A1491" t="s">
        <v>57</v>
      </c>
      <c r="E1491" s="39" t="s">
        <v>5</v>
      </c>
    </row>
    <row r="1492" spans="1:16" ht="38.25">
      <c r="A1492" t="s">
        <v>49</v>
      </c>
      <c s="34" t="s">
        <v>2984</v>
      </c>
      <c s="34" t="s">
        <v>2985</v>
      </c>
      <c s="35" t="s">
        <v>5</v>
      </c>
      <c s="6" t="s">
        <v>2986</v>
      </c>
      <c s="36" t="s">
        <v>2784</v>
      </c>
      <c s="37">
        <v>2</v>
      </c>
      <c s="36">
        <v>0.26273</v>
      </c>
      <c s="36">
        <f>ROUND(G1492*H1492,6)</f>
      </c>
      <c r="L1492" s="38">
        <v>0</v>
      </c>
      <c s="32">
        <f>ROUND(ROUND(L1492,2)*ROUND(G1492,3),2)</f>
      </c>
      <c s="36" t="s">
        <v>99</v>
      </c>
      <c>
        <f>(M1492*21)/100</f>
      </c>
      <c t="s">
        <v>27</v>
      </c>
    </row>
    <row r="1493" spans="1:5" ht="38.25">
      <c r="A1493" s="35" t="s">
        <v>55</v>
      </c>
      <c r="E1493" s="39" t="s">
        <v>2987</v>
      </c>
    </row>
    <row r="1494" spans="1:5" ht="12.75">
      <c r="A1494" s="35" t="s">
        <v>56</v>
      </c>
      <c r="E1494" s="40" t="s">
        <v>5</v>
      </c>
    </row>
    <row r="1495" spans="1:5" ht="12.75">
      <c r="A1495" t="s">
        <v>57</v>
      </c>
      <c r="E1495" s="39" t="s">
        <v>5</v>
      </c>
    </row>
    <row r="1496" spans="1:16" ht="38.25">
      <c r="A1496" t="s">
        <v>49</v>
      </c>
      <c s="34" t="s">
        <v>2988</v>
      </c>
      <c s="34" t="s">
        <v>2989</v>
      </c>
      <c s="35" t="s">
        <v>5</v>
      </c>
      <c s="6" t="s">
        <v>2990</v>
      </c>
      <c s="36" t="s">
        <v>865</v>
      </c>
      <c s="37">
        <v>6</v>
      </c>
      <c s="36">
        <v>0.149</v>
      </c>
      <c s="36">
        <f>ROUND(G1496*H1496,6)</f>
      </c>
      <c r="L1496" s="38">
        <v>0</v>
      </c>
      <c s="32">
        <f>ROUND(ROUND(L1496,2)*ROUND(G1496,3),2)</f>
      </c>
      <c s="36" t="s">
        <v>99</v>
      </c>
      <c>
        <f>(M1496*21)/100</f>
      </c>
      <c t="s">
        <v>27</v>
      </c>
    </row>
    <row r="1497" spans="1:5" ht="38.25">
      <c r="A1497" s="35" t="s">
        <v>55</v>
      </c>
      <c r="E1497" s="39" t="s">
        <v>2991</v>
      </c>
    </row>
    <row r="1498" spans="1:5" ht="12.75">
      <c r="A1498" s="35" t="s">
        <v>56</v>
      </c>
      <c r="E1498" s="40" t="s">
        <v>5</v>
      </c>
    </row>
    <row r="1499" spans="1:5" ht="12.75">
      <c r="A1499" t="s">
        <v>57</v>
      </c>
      <c r="E1499" s="39" t="s">
        <v>5</v>
      </c>
    </row>
    <row r="1500" spans="1:16" ht="38.25">
      <c r="A1500" t="s">
        <v>49</v>
      </c>
      <c s="34" t="s">
        <v>2992</v>
      </c>
      <c s="34" t="s">
        <v>2993</v>
      </c>
      <c s="35" t="s">
        <v>5</v>
      </c>
      <c s="6" t="s">
        <v>2994</v>
      </c>
      <c s="36" t="s">
        <v>865</v>
      </c>
      <c s="37">
        <v>2</v>
      </c>
      <c s="36">
        <v>0</v>
      </c>
      <c s="36">
        <f>ROUND(G1500*H1500,6)</f>
      </c>
      <c r="L1500" s="38">
        <v>0</v>
      </c>
      <c s="32">
        <f>ROUND(ROUND(L1500,2)*ROUND(G1500,3),2)</f>
      </c>
      <c s="36" t="s">
        <v>99</v>
      </c>
      <c>
        <f>(M1500*21)/100</f>
      </c>
      <c t="s">
        <v>27</v>
      </c>
    </row>
    <row r="1501" spans="1:5" ht="38.25">
      <c r="A1501" s="35" t="s">
        <v>55</v>
      </c>
      <c r="E1501" s="39" t="s">
        <v>2995</v>
      </c>
    </row>
    <row r="1502" spans="1:5" ht="12.75">
      <c r="A1502" s="35" t="s">
        <v>56</v>
      </c>
      <c r="E1502" s="40" t="s">
        <v>5</v>
      </c>
    </row>
    <row r="1503" spans="1:5" ht="12.75">
      <c r="A1503" t="s">
        <v>57</v>
      </c>
      <c r="E1503" s="39" t="s">
        <v>5</v>
      </c>
    </row>
    <row r="1504" spans="1:16" ht="12.75">
      <c r="A1504" t="s">
        <v>49</v>
      </c>
      <c s="34" t="s">
        <v>2996</v>
      </c>
      <c s="34" t="s">
        <v>2997</v>
      </c>
      <c s="35" t="s">
        <v>5</v>
      </c>
      <c s="6" t="s">
        <v>2998</v>
      </c>
      <c s="36" t="s">
        <v>865</v>
      </c>
      <c s="37">
        <v>2</v>
      </c>
      <c s="36">
        <v>0</v>
      </c>
      <c s="36">
        <f>ROUND(G1504*H1504,6)</f>
      </c>
      <c r="L1504" s="38">
        <v>0</v>
      </c>
      <c s="32">
        <f>ROUND(ROUND(L1504,2)*ROUND(G1504,3),2)</f>
      </c>
      <c s="36" t="s">
        <v>99</v>
      </c>
      <c>
        <f>(M1504*21)/100</f>
      </c>
      <c t="s">
        <v>27</v>
      </c>
    </row>
    <row r="1505" spans="1:5" ht="12.75">
      <c r="A1505" s="35" t="s">
        <v>55</v>
      </c>
      <c r="E1505" s="39" t="s">
        <v>2998</v>
      </c>
    </row>
    <row r="1506" spans="1:5" ht="12.75">
      <c r="A1506" s="35" t="s">
        <v>56</v>
      </c>
      <c r="E1506" s="40" t="s">
        <v>5</v>
      </c>
    </row>
    <row r="1507" spans="1:5" ht="12.75">
      <c r="A1507" t="s">
        <v>57</v>
      </c>
      <c r="E1507" s="39" t="s">
        <v>5</v>
      </c>
    </row>
    <row r="1508" spans="1:16" ht="12.75">
      <c r="A1508" t="s">
        <v>49</v>
      </c>
      <c s="34" t="s">
        <v>2999</v>
      </c>
      <c s="34" t="s">
        <v>3000</v>
      </c>
      <c s="35" t="s">
        <v>5</v>
      </c>
      <c s="6" t="s">
        <v>3001</v>
      </c>
      <c s="36" t="s">
        <v>865</v>
      </c>
      <c s="37">
        <v>1</v>
      </c>
      <c s="36">
        <v>0</v>
      </c>
      <c s="36">
        <f>ROUND(G1508*H1508,6)</f>
      </c>
      <c r="L1508" s="38">
        <v>0</v>
      </c>
      <c s="32">
        <f>ROUND(ROUND(L1508,2)*ROUND(G1508,3),2)</f>
      </c>
      <c s="36" t="s">
        <v>99</v>
      </c>
      <c>
        <f>(M1508*21)/100</f>
      </c>
      <c t="s">
        <v>27</v>
      </c>
    </row>
    <row r="1509" spans="1:5" ht="12.75">
      <c r="A1509" s="35" t="s">
        <v>55</v>
      </c>
      <c r="E1509" s="39" t="s">
        <v>3001</v>
      </c>
    </row>
    <row r="1510" spans="1:5" ht="12.75">
      <c r="A1510" s="35" t="s">
        <v>56</v>
      </c>
      <c r="E1510" s="40" t="s">
        <v>5</v>
      </c>
    </row>
    <row r="1511" spans="1:5" ht="12.75">
      <c r="A1511" t="s">
        <v>57</v>
      </c>
      <c r="E1511" s="39" t="s">
        <v>5</v>
      </c>
    </row>
    <row r="1512" spans="1:16" ht="12.75">
      <c r="A1512" t="s">
        <v>49</v>
      </c>
      <c s="34" t="s">
        <v>3002</v>
      </c>
      <c s="34" t="s">
        <v>3003</v>
      </c>
      <c s="35" t="s">
        <v>5</v>
      </c>
      <c s="6" t="s">
        <v>3004</v>
      </c>
      <c s="36" t="s">
        <v>865</v>
      </c>
      <c s="37">
        <v>1</v>
      </c>
      <c s="36">
        <v>0</v>
      </c>
      <c s="36">
        <f>ROUND(G1512*H1512,6)</f>
      </c>
      <c r="L1512" s="38">
        <v>0</v>
      </c>
      <c s="32">
        <f>ROUND(ROUND(L1512,2)*ROUND(G1512,3),2)</f>
      </c>
      <c s="36" t="s">
        <v>99</v>
      </c>
      <c>
        <f>(M1512*21)/100</f>
      </c>
      <c t="s">
        <v>27</v>
      </c>
    </row>
    <row r="1513" spans="1:5" ht="12.75">
      <c r="A1513" s="35" t="s">
        <v>55</v>
      </c>
      <c r="E1513" s="39" t="s">
        <v>3004</v>
      </c>
    </row>
    <row r="1514" spans="1:5" ht="12.75">
      <c r="A1514" s="35" t="s">
        <v>56</v>
      </c>
      <c r="E1514" s="40" t="s">
        <v>5</v>
      </c>
    </row>
    <row r="1515" spans="1:5" ht="12.75">
      <c r="A1515" t="s">
        <v>57</v>
      </c>
      <c r="E1515" s="39" t="s">
        <v>5</v>
      </c>
    </row>
    <row r="1516" spans="1:16" ht="12.75">
      <c r="A1516" t="s">
        <v>49</v>
      </c>
      <c s="34" t="s">
        <v>3005</v>
      </c>
      <c s="34" t="s">
        <v>3006</v>
      </c>
      <c s="35" t="s">
        <v>5</v>
      </c>
      <c s="6" t="s">
        <v>3007</v>
      </c>
      <c s="36" t="s">
        <v>2784</v>
      </c>
      <c s="37">
        <v>6</v>
      </c>
      <c s="36">
        <v>0.024</v>
      </c>
      <c s="36">
        <f>ROUND(G1516*H1516,6)</f>
      </c>
      <c r="L1516" s="38">
        <v>0</v>
      </c>
      <c s="32">
        <f>ROUND(ROUND(L1516,2)*ROUND(G1516,3),2)</f>
      </c>
      <c s="36" t="s">
        <v>919</v>
      </c>
      <c>
        <f>(M1516*21)/100</f>
      </c>
      <c t="s">
        <v>27</v>
      </c>
    </row>
    <row r="1517" spans="1:5" ht="12.75">
      <c r="A1517" s="35" t="s">
        <v>55</v>
      </c>
      <c r="E1517" s="39" t="s">
        <v>3007</v>
      </c>
    </row>
    <row r="1518" spans="1:5" ht="12.75">
      <c r="A1518" s="35" t="s">
        <v>56</v>
      </c>
      <c r="E1518" s="40" t="s">
        <v>5</v>
      </c>
    </row>
    <row r="1519" spans="1:5" ht="12.75">
      <c r="A1519" t="s">
        <v>57</v>
      </c>
      <c r="E1519" s="39" t="s">
        <v>3008</v>
      </c>
    </row>
    <row r="1520" spans="1:16" ht="25.5">
      <c r="A1520" t="s">
        <v>49</v>
      </c>
      <c s="34" t="s">
        <v>3009</v>
      </c>
      <c s="34" t="s">
        <v>3010</v>
      </c>
      <c s="35" t="s">
        <v>5</v>
      </c>
      <c s="6" t="s">
        <v>3011</v>
      </c>
      <c s="36" t="s">
        <v>932</v>
      </c>
      <c s="37">
        <v>2.324</v>
      </c>
      <c s="36">
        <v>0</v>
      </c>
      <c s="36">
        <f>ROUND(G1520*H1520,6)</f>
      </c>
      <c r="L1520" s="38">
        <v>0</v>
      </c>
      <c s="32">
        <f>ROUND(ROUND(L1520,2)*ROUND(G1520,3),2)</f>
      </c>
      <c s="36" t="s">
        <v>919</v>
      </c>
      <c>
        <f>(M1520*21)/100</f>
      </c>
      <c t="s">
        <v>27</v>
      </c>
    </row>
    <row r="1521" spans="1:5" ht="25.5">
      <c r="A1521" s="35" t="s">
        <v>55</v>
      </c>
      <c r="E1521" s="39" t="s">
        <v>3011</v>
      </c>
    </row>
    <row r="1522" spans="1:5" ht="12.75">
      <c r="A1522" s="35" t="s">
        <v>56</v>
      </c>
      <c r="E1522" s="40" t="s">
        <v>5</v>
      </c>
    </row>
    <row r="1523" spans="1:5" ht="12.75">
      <c r="A1523" t="s">
        <v>57</v>
      </c>
      <c r="E1523" s="39" t="s">
        <v>5</v>
      </c>
    </row>
    <row r="1524" spans="1:13" ht="12.75">
      <c r="A1524" t="s">
        <v>46</v>
      </c>
      <c r="C1524" s="31" t="s">
        <v>3012</v>
      </c>
      <c r="E1524" s="33" t="s">
        <v>3013</v>
      </c>
      <c r="J1524" s="32">
        <f>0</f>
      </c>
      <c s="32">
        <f>0</f>
      </c>
      <c s="32">
        <f>0+L1525+L1529+L1533+L1537+L1541+L1545+L1549+L1553+L1557+L1561+L1565+L1569+L1573+L1577</f>
      </c>
      <c s="32">
        <f>0+M1525+M1529+M1533+M1537+M1541+M1545+M1549+M1553+M1557+M1561+M1565+M1569+M1573+M1577</f>
      </c>
    </row>
    <row r="1525" spans="1:16" ht="12.75">
      <c r="A1525" t="s">
        <v>49</v>
      </c>
      <c s="34" t="s">
        <v>3014</v>
      </c>
      <c s="34" t="s">
        <v>3015</v>
      </c>
      <c s="35" t="s">
        <v>5</v>
      </c>
      <c s="6" t="s">
        <v>3016</v>
      </c>
      <c s="36" t="s">
        <v>53</v>
      </c>
      <c s="37">
        <v>36</v>
      </c>
      <c s="36">
        <v>0.02085</v>
      </c>
      <c s="36">
        <f>ROUND(G1525*H1525,6)</f>
      </c>
      <c r="L1525" s="38">
        <v>0</v>
      </c>
      <c s="32">
        <f>ROUND(ROUND(L1525,2)*ROUND(G1525,3),2)</f>
      </c>
      <c s="36" t="s">
        <v>99</v>
      </c>
      <c>
        <f>(M1525*21)/100</f>
      </c>
      <c t="s">
        <v>27</v>
      </c>
    </row>
    <row r="1526" spans="1:5" ht="12.75">
      <c r="A1526" s="35" t="s">
        <v>55</v>
      </c>
      <c r="E1526" s="39" t="s">
        <v>3016</v>
      </c>
    </row>
    <row r="1527" spans="1:5" ht="12.75">
      <c r="A1527" s="35" t="s">
        <v>56</v>
      </c>
      <c r="E1527" s="40" t="s">
        <v>5</v>
      </c>
    </row>
    <row r="1528" spans="1:5" ht="12.75">
      <c r="A1528" t="s">
        <v>57</v>
      </c>
      <c r="E1528" s="39" t="s">
        <v>5</v>
      </c>
    </row>
    <row r="1529" spans="1:16" ht="12.75">
      <c r="A1529" t="s">
        <v>49</v>
      </c>
      <c s="34" t="s">
        <v>3017</v>
      </c>
      <c s="34" t="s">
        <v>3018</v>
      </c>
      <c s="35" t="s">
        <v>5</v>
      </c>
      <c s="6" t="s">
        <v>3019</v>
      </c>
      <c s="36" t="s">
        <v>64</v>
      </c>
      <c s="37">
        <v>480</v>
      </c>
      <c s="36">
        <v>0.000471</v>
      </c>
      <c s="36">
        <f>ROUND(G1529*H1529,6)</f>
      </c>
      <c r="L1529" s="38">
        <v>0</v>
      </c>
      <c s="32">
        <f>ROUND(ROUND(L1529,2)*ROUND(G1529,3),2)</f>
      </c>
      <c s="36" t="s">
        <v>919</v>
      </c>
      <c>
        <f>(M1529*21)/100</f>
      </c>
      <c t="s">
        <v>27</v>
      </c>
    </row>
    <row r="1530" spans="1:5" ht="12.75">
      <c r="A1530" s="35" t="s">
        <v>55</v>
      </c>
      <c r="E1530" s="39" t="s">
        <v>3019</v>
      </c>
    </row>
    <row r="1531" spans="1:5" ht="12.75">
      <c r="A1531" s="35" t="s">
        <v>56</v>
      </c>
      <c r="E1531" s="40" t="s">
        <v>5</v>
      </c>
    </row>
    <row r="1532" spans="1:5" ht="12.75">
      <c r="A1532" t="s">
        <v>57</v>
      </c>
      <c r="E1532" s="39" t="s">
        <v>5</v>
      </c>
    </row>
    <row r="1533" spans="1:16" ht="12.75">
      <c r="A1533" t="s">
        <v>49</v>
      </c>
      <c s="34" t="s">
        <v>3020</v>
      </c>
      <c s="34" t="s">
        <v>3021</v>
      </c>
      <c s="35" t="s">
        <v>5</v>
      </c>
      <c s="6" t="s">
        <v>3022</v>
      </c>
      <c s="36" t="s">
        <v>64</v>
      </c>
      <c s="37">
        <v>280</v>
      </c>
      <c s="36">
        <v>0.000576</v>
      </c>
      <c s="36">
        <f>ROUND(G1533*H1533,6)</f>
      </c>
      <c r="L1533" s="38">
        <v>0</v>
      </c>
      <c s="32">
        <f>ROUND(ROUND(L1533,2)*ROUND(G1533,3),2)</f>
      </c>
      <c s="36" t="s">
        <v>919</v>
      </c>
      <c>
        <f>(M1533*21)/100</f>
      </c>
      <c t="s">
        <v>27</v>
      </c>
    </row>
    <row r="1534" spans="1:5" ht="12.75">
      <c r="A1534" s="35" t="s">
        <v>55</v>
      </c>
      <c r="E1534" s="39" t="s">
        <v>3022</v>
      </c>
    </row>
    <row r="1535" spans="1:5" ht="12.75">
      <c r="A1535" s="35" t="s">
        <v>56</v>
      </c>
      <c r="E1535" s="40" t="s">
        <v>5</v>
      </c>
    </row>
    <row r="1536" spans="1:5" ht="12.75">
      <c r="A1536" t="s">
        <v>57</v>
      </c>
      <c r="E1536" s="39" t="s">
        <v>5</v>
      </c>
    </row>
    <row r="1537" spans="1:16" ht="12.75">
      <c r="A1537" t="s">
        <v>49</v>
      </c>
      <c s="34" t="s">
        <v>3023</v>
      </c>
      <c s="34" t="s">
        <v>3024</v>
      </c>
      <c s="35" t="s">
        <v>5</v>
      </c>
      <c s="6" t="s">
        <v>3025</v>
      </c>
      <c s="36" t="s">
        <v>64</v>
      </c>
      <c s="37">
        <v>330</v>
      </c>
      <c s="36">
        <v>0.000732</v>
      </c>
      <c s="36">
        <f>ROUND(G1537*H1537,6)</f>
      </c>
      <c r="L1537" s="38">
        <v>0</v>
      </c>
      <c s="32">
        <f>ROUND(ROUND(L1537,2)*ROUND(G1537,3),2)</f>
      </c>
      <c s="36" t="s">
        <v>919</v>
      </c>
      <c>
        <f>(M1537*21)/100</f>
      </c>
      <c t="s">
        <v>27</v>
      </c>
    </row>
    <row r="1538" spans="1:5" ht="12.75">
      <c r="A1538" s="35" t="s">
        <v>55</v>
      </c>
      <c r="E1538" s="39" t="s">
        <v>3025</v>
      </c>
    </row>
    <row r="1539" spans="1:5" ht="12.75">
      <c r="A1539" s="35" t="s">
        <v>56</v>
      </c>
      <c r="E1539" s="40" t="s">
        <v>5</v>
      </c>
    </row>
    <row r="1540" spans="1:5" ht="12.75">
      <c r="A1540" t="s">
        <v>57</v>
      </c>
      <c r="E1540" s="39" t="s">
        <v>5</v>
      </c>
    </row>
    <row r="1541" spans="1:16" ht="12.75">
      <c r="A1541" t="s">
        <v>49</v>
      </c>
      <c s="34" t="s">
        <v>3026</v>
      </c>
      <c s="34" t="s">
        <v>3027</v>
      </c>
      <c s="35" t="s">
        <v>5</v>
      </c>
      <c s="6" t="s">
        <v>3028</v>
      </c>
      <c s="36" t="s">
        <v>64</v>
      </c>
      <c s="37">
        <v>220</v>
      </c>
      <c s="36">
        <v>0.001269</v>
      </c>
      <c s="36">
        <f>ROUND(G1541*H1541,6)</f>
      </c>
      <c r="L1541" s="38">
        <v>0</v>
      </c>
      <c s="32">
        <f>ROUND(ROUND(L1541,2)*ROUND(G1541,3),2)</f>
      </c>
      <c s="36" t="s">
        <v>919</v>
      </c>
      <c>
        <f>(M1541*21)/100</f>
      </c>
      <c t="s">
        <v>27</v>
      </c>
    </row>
    <row r="1542" spans="1:5" ht="12.75">
      <c r="A1542" s="35" t="s">
        <v>55</v>
      </c>
      <c r="E1542" s="39" t="s">
        <v>3028</v>
      </c>
    </row>
    <row r="1543" spans="1:5" ht="12.75">
      <c r="A1543" s="35" t="s">
        <v>56</v>
      </c>
      <c r="E1543" s="40" t="s">
        <v>5</v>
      </c>
    </row>
    <row r="1544" spans="1:5" ht="12.75">
      <c r="A1544" t="s">
        <v>57</v>
      </c>
      <c r="E1544" s="39" t="s">
        <v>5</v>
      </c>
    </row>
    <row r="1545" spans="1:16" ht="12.75">
      <c r="A1545" t="s">
        <v>49</v>
      </c>
      <c s="34" t="s">
        <v>3029</v>
      </c>
      <c s="34" t="s">
        <v>3030</v>
      </c>
      <c s="35" t="s">
        <v>5</v>
      </c>
      <c s="6" t="s">
        <v>3031</v>
      </c>
      <c s="36" t="s">
        <v>64</v>
      </c>
      <c s="37">
        <v>350</v>
      </c>
      <c s="36">
        <v>0.001593</v>
      </c>
      <c s="36">
        <f>ROUND(G1545*H1545,6)</f>
      </c>
      <c r="L1545" s="38">
        <v>0</v>
      </c>
      <c s="32">
        <f>ROUND(ROUND(L1545,2)*ROUND(G1545,3),2)</f>
      </c>
      <c s="36" t="s">
        <v>919</v>
      </c>
      <c>
        <f>(M1545*21)/100</f>
      </c>
      <c t="s">
        <v>27</v>
      </c>
    </row>
    <row r="1546" spans="1:5" ht="12.75">
      <c r="A1546" s="35" t="s">
        <v>55</v>
      </c>
      <c r="E1546" s="39" t="s">
        <v>3031</v>
      </c>
    </row>
    <row r="1547" spans="1:5" ht="12.75">
      <c r="A1547" s="35" t="s">
        <v>56</v>
      </c>
      <c r="E1547" s="40" t="s">
        <v>5</v>
      </c>
    </row>
    <row r="1548" spans="1:5" ht="12.75">
      <c r="A1548" t="s">
        <v>57</v>
      </c>
      <c r="E1548" s="39" t="s">
        <v>5</v>
      </c>
    </row>
    <row r="1549" spans="1:16" ht="12.75">
      <c r="A1549" t="s">
        <v>49</v>
      </c>
      <c s="34" t="s">
        <v>3032</v>
      </c>
      <c s="34" t="s">
        <v>3033</v>
      </c>
      <c s="35" t="s">
        <v>5</v>
      </c>
      <c s="6" t="s">
        <v>3034</v>
      </c>
      <c s="36" t="s">
        <v>64</v>
      </c>
      <c s="37">
        <v>60</v>
      </c>
      <c s="36">
        <v>0.001994</v>
      </c>
      <c s="36">
        <f>ROUND(G1549*H1549,6)</f>
      </c>
      <c r="L1549" s="38">
        <v>0</v>
      </c>
      <c s="32">
        <f>ROUND(ROUND(L1549,2)*ROUND(G1549,3),2)</f>
      </c>
      <c s="36" t="s">
        <v>919</v>
      </c>
      <c>
        <f>(M1549*21)/100</f>
      </c>
      <c t="s">
        <v>27</v>
      </c>
    </row>
    <row r="1550" spans="1:5" ht="12.75">
      <c r="A1550" s="35" t="s">
        <v>55</v>
      </c>
      <c r="E1550" s="39" t="s">
        <v>3034</v>
      </c>
    </row>
    <row r="1551" spans="1:5" ht="12.75">
      <c r="A1551" s="35" t="s">
        <v>56</v>
      </c>
      <c r="E1551" s="40" t="s">
        <v>5</v>
      </c>
    </row>
    <row r="1552" spans="1:5" ht="12.75">
      <c r="A1552" t="s">
        <v>57</v>
      </c>
      <c r="E1552" s="39" t="s">
        <v>5</v>
      </c>
    </row>
    <row r="1553" spans="1:16" ht="12.75">
      <c r="A1553" t="s">
        <v>49</v>
      </c>
      <c s="34" t="s">
        <v>3035</v>
      </c>
      <c s="34" t="s">
        <v>3036</v>
      </c>
      <c s="35" t="s">
        <v>5</v>
      </c>
      <c s="6" t="s">
        <v>3037</v>
      </c>
      <c s="36" t="s">
        <v>64</v>
      </c>
      <c s="37">
        <v>54</v>
      </c>
      <c s="36">
        <v>0.003363</v>
      </c>
      <c s="36">
        <f>ROUND(G1553*H1553,6)</f>
      </c>
      <c r="L1553" s="38">
        <v>0</v>
      </c>
      <c s="32">
        <f>ROUND(ROUND(L1553,2)*ROUND(G1553,3),2)</f>
      </c>
      <c s="36" t="s">
        <v>919</v>
      </c>
      <c>
        <f>(M1553*21)/100</f>
      </c>
      <c t="s">
        <v>27</v>
      </c>
    </row>
    <row r="1554" spans="1:5" ht="12.75">
      <c r="A1554" s="35" t="s">
        <v>55</v>
      </c>
      <c r="E1554" s="39" t="s">
        <v>3037</v>
      </c>
    </row>
    <row r="1555" spans="1:5" ht="12.75">
      <c r="A1555" s="35" t="s">
        <v>56</v>
      </c>
      <c r="E1555" s="40" t="s">
        <v>5</v>
      </c>
    </row>
    <row r="1556" spans="1:5" ht="12.75">
      <c r="A1556" t="s">
        <v>57</v>
      </c>
      <c r="E1556" s="39" t="s">
        <v>5</v>
      </c>
    </row>
    <row r="1557" spans="1:16" ht="12.75">
      <c r="A1557" t="s">
        <v>49</v>
      </c>
      <c s="34" t="s">
        <v>3038</v>
      </c>
      <c s="34" t="s">
        <v>3039</v>
      </c>
      <c s="35" t="s">
        <v>5</v>
      </c>
      <c s="6" t="s">
        <v>3040</v>
      </c>
      <c s="36" t="s">
        <v>64</v>
      </c>
      <c s="37">
        <v>1660</v>
      </c>
      <c s="36">
        <v>0</v>
      </c>
      <c s="36">
        <f>ROUND(G1557*H1557,6)</f>
      </c>
      <c r="L1557" s="38">
        <v>0</v>
      </c>
      <c s="32">
        <f>ROUND(ROUND(L1557,2)*ROUND(G1557,3),2)</f>
      </c>
      <c s="36" t="s">
        <v>919</v>
      </c>
      <c>
        <f>(M1557*21)/100</f>
      </c>
      <c t="s">
        <v>27</v>
      </c>
    </row>
    <row r="1558" spans="1:5" ht="12.75">
      <c r="A1558" s="35" t="s">
        <v>55</v>
      </c>
      <c r="E1558" s="39" t="s">
        <v>3040</v>
      </c>
    </row>
    <row r="1559" spans="1:5" ht="12.75">
      <c r="A1559" s="35" t="s">
        <v>56</v>
      </c>
      <c r="E1559" s="40" t="s">
        <v>5</v>
      </c>
    </row>
    <row r="1560" spans="1:5" ht="12.75">
      <c r="A1560" t="s">
        <v>57</v>
      </c>
      <c r="E1560" s="39" t="s">
        <v>5</v>
      </c>
    </row>
    <row r="1561" spans="1:16" ht="12.75">
      <c r="A1561" t="s">
        <v>49</v>
      </c>
      <c s="34" t="s">
        <v>3041</v>
      </c>
      <c s="34" t="s">
        <v>3042</v>
      </c>
      <c s="35" t="s">
        <v>5</v>
      </c>
      <c s="6" t="s">
        <v>3043</v>
      </c>
      <c s="36" t="s">
        <v>64</v>
      </c>
      <c s="37">
        <v>114</v>
      </c>
      <c s="36">
        <v>0</v>
      </c>
      <c s="36">
        <f>ROUND(G1561*H1561,6)</f>
      </c>
      <c r="L1561" s="38">
        <v>0</v>
      </c>
      <c s="32">
        <f>ROUND(ROUND(L1561,2)*ROUND(G1561,3),2)</f>
      </c>
      <c s="36" t="s">
        <v>919</v>
      </c>
      <c>
        <f>(M1561*21)/100</f>
      </c>
      <c t="s">
        <v>27</v>
      </c>
    </row>
    <row r="1562" spans="1:5" ht="12.75">
      <c r="A1562" s="35" t="s">
        <v>55</v>
      </c>
      <c r="E1562" s="39" t="s">
        <v>3043</v>
      </c>
    </row>
    <row r="1563" spans="1:5" ht="12.75">
      <c r="A1563" s="35" t="s">
        <v>56</v>
      </c>
      <c r="E1563" s="40" t="s">
        <v>5</v>
      </c>
    </row>
    <row r="1564" spans="1:5" ht="12.75">
      <c r="A1564" t="s">
        <v>57</v>
      </c>
      <c r="E1564" s="39" t="s">
        <v>5</v>
      </c>
    </row>
    <row r="1565" spans="1:16" ht="25.5">
      <c r="A1565" t="s">
        <v>49</v>
      </c>
      <c s="34" t="s">
        <v>3044</v>
      </c>
      <c s="34" t="s">
        <v>3045</v>
      </c>
      <c s="35" t="s">
        <v>5</v>
      </c>
      <c s="6" t="s">
        <v>3046</v>
      </c>
      <c s="36" t="s">
        <v>64</v>
      </c>
      <c s="37">
        <v>1090</v>
      </c>
      <c s="36">
        <v>0.000122</v>
      </c>
      <c s="36">
        <f>ROUND(G1565*H1565,6)</f>
      </c>
      <c r="L1565" s="38">
        <v>0</v>
      </c>
      <c s="32">
        <f>ROUND(ROUND(L1565,2)*ROUND(G1565,3),2)</f>
      </c>
      <c s="36" t="s">
        <v>919</v>
      </c>
      <c>
        <f>(M1565*21)/100</f>
      </c>
      <c t="s">
        <v>27</v>
      </c>
    </row>
    <row r="1566" spans="1:5" ht="38.25">
      <c r="A1566" s="35" t="s">
        <v>55</v>
      </c>
      <c r="E1566" s="39" t="s">
        <v>3047</v>
      </c>
    </row>
    <row r="1567" spans="1:5" ht="12.75">
      <c r="A1567" s="35" t="s">
        <v>56</v>
      </c>
      <c r="E1567" s="40" t="s">
        <v>5</v>
      </c>
    </row>
    <row r="1568" spans="1:5" ht="12.75">
      <c r="A1568" t="s">
        <v>57</v>
      </c>
      <c r="E1568" s="39" t="s">
        <v>5</v>
      </c>
    </row>
    <row r="1569" spans="1:16" ht="25.5">
      <c r="A1569" t="s">
        <v>49</v>
      </c>
      <c s="34" t="s">
        <v>3048</v>
      </c>
      <c s="34" t="s">
        <v>3049</v>
      </c>
      <c s="35" t="s">
        <v>5</v>
      </c>
      <c s="6" t="s">
        <v>3046</v>
      </c>
      <c s="36" t="s">
        <v>64</v>
      </c>
      <c s="37">
        <v>630</v>
      </c>
      <c s="36">
        <v>0.000163</v>
      </c>
      <c s="36">
        <f>ROUND(G1569*H1569,6)</f>
      </c>
      <c r="L1569" s="38">
        <v>0</v>
      </c>
      <c s="32">
        <f>ROUND(ROUND(L1569,2)*ROUND(G1569,3),2)</f>
      </c>
      <c s="36" t="s">
        <v>919</v>
      </c>
      <c>
        <f>(M1569*21)/100</f>
      </c>
      <c t="s">
        <v>27</v>
      </c>
    </row>
    <row r="1570" spans="1:5" ht="38.25">
      <c r="A1570" s="35" t="s">
        <v>55</v>
      </c>
      <c r="E1570" s="39" t="s">
        <v>3050</v>
      </c>
    </row>
    <row r="1571" spans="1:5" ht="12.75">
      <c r="A1571" s="35" t="s">
        <v>56</v>
      </c>
      <c r="E1571" s="40" t="s">
        <v>5</v>
      </c>
    </row>
    <row r="1572" spans="1:5" ht="12.75">
      <c r="A1572" t="s">
        <v>57</v>
      </c>
      <c r="E1572" s="39" t="s">
        <v>5</v>
      </c>
    </row>
    <row r="1573" spans="1:16" ht="25.5">
      <c r="A1573" t="s">
        <v>49</v>
      </c>
      <c s="34" t="s">
        <v>3051</v>
      </c>
      <c s="34" t="s">
        <v>3052</v>
      </c>
      <c s="35" t="s">
        <v>5</v>
      </c>
      <c s="6" t="s">
        <v>3053</v>
      </c>
      <c s="36" t="s">
        <v>64</v>
      </c>
      <c s="37">
        <v>54</v>
      </c>
      <c s="36">
        <v>0.000273</v>
      </c>
      <c s="36">
        <f>ROUND(G1573*H1573,6)</f>
      </c>
      <c r="L1573" s="38">
        <v>0</v>
      </c>
      <c s="32">
        <f>ROUND(ROUND(L1573,2)*ROUND(G1573,3),2)</f>
      </c>
      <c s="36" t="s">
        <v>919</v>
      </c>
      <c>
        <f>(M1573*21)/100</f>
      </c>
      <c t="s">
        <v>27</v>
      </c>
    </row>
    <row r="1574" spans="1:5" ht="38.25">
      <c r="A1574" s="35" t="s">
        <v>55</v>
      </c>
      <c r="E1574" s="39" t="s">
        <v>3054</v>
      </c>
    </row>
    <row r="1575" spans="1:5" ht="12.75">
      <c r="A1575" s="35" t="s">
        <v>56</v>
      </c>
      <c r="E1575" s="40" t="s">
        <v>5</v>
      </c>
    </row>
    <row r="1576" spans="1:5" ht="12.75">
      <c r="A1576" t="s">
        <v>57</v>
      </c>
      <c r="E1576" s="39" t="s">
        <v>5</v>
      </c>
    </row>
    <row r="1577" spans="1:16" ht="25.5">
      <c r="A1577" t="s">
        <v>49</v>
      </c>
      <c s="34" t="s">
        <v>3055</v>
      </c>
      <c s="34" t="s">
        <v>3056</v>
      </c>
      <c s="35" t="s">
        <v>5</v>
      </c>
      <c s="6" t="s">
        <v>3057</v>
      </c>
      <c s="36" t="s">
        <v>932</v>
      </c>
      <c s="37">
        <v>2.762</v>
      </c>
      <c s="36">
        <v>0</v>
      </c>
      <c s="36">
        <f>ROUND(G1577*H1577,6)</f>
      </c>
      <c r="L1577" s="38">
        <v>0</v>
      </c>
      <c s="32">
        <f>ROUND(ROUND(L1577,2)*ROUND(G1577,3),2)</f>
      </c>
      <c s="36" t="s">
        <v>919</v>
      </c>
      <c>
        <f>(M1577*21)/100</f>
      </c>
      <c t="s">
        <v>27</v>
      </c>
    </row>
    <row r="1578" spans="1:5" ht="25.5">
      <c r="A1578" s="35" t="s">
        <v>55</v>
      </c>
      <c r="E1578" s="39" t="s">
        <v>3057</v>
      </c>
    </row>
    <row r="1579" spans="1:5" ht="12.75">
      <c r="A1579" s="35" t="s">
        <v>56</v>
      </c>
      <c r="E1579" s="40" t="s">
        <v>5</v>
      </c>
    </row>
    <row r="1580" spans="1:5" ht="12.75">
      <c r="A1580" t="s">
        <v>57</v>
      </c>
      <c r="E1580" s="39" t="s">
        <v>5</v>
      </c>
    </row>
    <row r="1581" spans="1:13" ht="12.75">
      <c r="A1581" t="s">
        <v>46</v>
      </c>
      <c r="C1581" s="31" t="s">
        <v>3058</v>
      </c>
      <c r="E1581" s="33" t="s">
        <v>3059</v>
      </c>
      <c r="J1581" s="32">
        <f>0</f>
      </c>
      <c s="32">
        <f>0</f>
      </c>
      <c s="32">
        <f>0+L1582+L1586+L1590+L1594+L1598+L1602+L1606+L1610+L1614+L1618+L1622+L1626+L1630+L1634+L1638+L1642+L1646+L1650+L1654+L1658+L1662+L1666+L1670+L1674+L1678+L1682+L1686+L1690+L1694+L1698+L1702+L1706+L1710+L1714+L1718+L1722+L1726</f>
      </c>
      <c s="32">
        <f>0+M1582+M1586+M1590+M1594+M1598+M1602+M1606+M1610+M1614+M1618+M1622+M1626+M1630+M1634+M1638+M1642+M1646+M1650+M1654+M1658+M1662+M1666+M1670+M1674+M1678+M1682+M1686+M1690+M1694+M1698+M1702+M1706+M1710+M1714+M1718+M1722+M1726</f>
      </c>
    </row>
    <row r="1582" spans="1:16" ht="25.5">
      <c r="A1582" t="s">
        <v>49</v>
      </c>
      <c s="34" t="s">
        <v>3060</v>
      </c>
      <c s="34" t="s">
        <v>3061</v>
      </c>
      <c s="35" t="s">
        <v>5</v>
      </c>
      <c s="6" t="s">
        <v>3062</v>
      </c>
      <c s="36" t="s">
        <v>2784</v>
      </c>
      <c s="37">
        <v>8</v>
      </c>
      <c s="36">
        <v>0.008445</v>
      </c>
      <c s="36">
        <f>ROUND(G1582*H1582,6)</f>
      </c>
      <c r="L1582" s="38">
        <v>0</v>
      </c>
      <c s="32">
        <f>ROUND(ROUND(L1582,2)*ROUND(G1582,3),2)</f>
      </c>
      <c s="36" t="s">
        <v>919</v>
      </c>
      <c>
        <f>(M1582*21)/100</f>
      </c>
      <c t="s">
        <v>27</v>
      </c>
    </row>
    <row r="1583" spans="1:5" ht="25.5">
      <c r="A1583" s="35" t="s">
        <v>55</v>
      </c>
      <c r="E1583" s="39" t="s">
        <v>3062</v>
      </c>
    </row>
    <row r="1584" spans="1:5" ht="12.75">
      <c r="A1584" s="35" t="s">
        <v>56</v>
      </c>
      <c r="E1584" s="40" t="s">
        <v>5</v>
      </c>
    </row>
    <row r="1585" spans="1:5" ht="12.75">
      <c r="A1585" t="s">
        <v>57</v>
      </c>
      <c r="E1585" s="39" t="s">
        <v>5</v>
      </c>
    </row>
    <row r="1586" spans="1:16" ht="12.75">
      <c r="A1586" t="s">
        <v>49</v>
      </c>
      <c s="34" t="s">
        <v>3063</v>
      </c>
      <c s="34" t="s">
        <v>3064</v>
      </c>
      <c s="35" t="s">
        <v>5</v>
      </c>
      <c s="6" t="s">
        <v>3065</v>
      </c>
      <c s="36" t="s">
        <v>53</v>
      </c>
      <c s="37">
        <v>13</v>
      </c>
      <c s="36">
        <v>7.9E-05</v>
      </c>
      <c s="36">
        <f>ROUND(G1586*H1586,6)</f>
      </c>
      <c r="L1586" s="38">
        <v>0</v>
      </c>
      <c s="32">
        <f>ROUND(ROUND(L1586,2)*ROUND(G1586,3),2)</f>
      </c>
      <c s="36" t="s">
        <v>919</v>
      </c>
      <c>
        <f>(M1586*21)/100</f>
      </c>
      <c t="s">
        <v>27</v>
      </c>
    </row>
    <row r="1587" spans="1:5" ht="12.75">
      <c r="A1587" s="35" t="s">
        <v>55</v>
      </c>
      <c r="E1587" s="39" t="s">
        <v>3065</v>
      </c>
    </row>
    <row r="1588" spans="1:5" ht="12.75">
      <c r="A1588" s="35" t="s">
        <v>56</v>
      </c>
      <c r="E1588" s="40" t="s">
        <v>5</v>
      </c>
    </row>
    <row r="1589" spans="1:5" ht="12.75">
      <c r="A1589" t="s">
        <v>57</v>
      </c>
      <c r="E1589" s="39" t="s">
        <v>5</v>
      </c>
    </row>
    <row r="1590" spans="1:16" ht="12.75">
      <c r="A1590" t="s">
        <v>49</v>
      </c>
      <c s="34" t="s">
        <v>3066</v>
      </c>
      <c s="34" t="s">
        <v>3067</v>
      </c>
      <c s="35" t="s">
        <v>5</v>
      </c>
      <c s="6" t="s">
        <v>3068</v>
      </c>
      <c s="36" t="s">
        <v>53</v>
      </c>
      <c s="37">
        <v>7</v>
      </c>
      <c s="36">
        <v>0.0002</v>
      </c>
      <c s="36">
        <f>ROUND(G1590*H1590,6)</f>
      </c>
      <c r="L1590" s="38">
        <v>0</v>
      </c>
      <c s="32">
        <f>ROUND(ROUND(L1590,2)*ROUND(G1590,3),2)</f>
      </c>
      <c s="36" t="s">
        <v>919</v>
      </c>
      <c>
        <f>(M1590*21)/100</f>
      </c>
      <c t="s">
        <v>27</v>
      </c>
    </row>
    <row r="1591" spans="1:5" ht="12.75">
      <c r="A1591" s="35" t="s">
        <v>55</v>
      </c>
      <c r="E1591" s="39" t="s">
        <v>3068</v>
      </c>
    </row>
    <row r="1592" spans="1:5" ht="12.75">
      <c r="A1592" s="35" t="s">
        <v>56</v>
      </c>
      <c r="E1592" s="40" t="s">
        <v>5</v>
      </c>
    </row>
    <row r="1593" spans="1:5" ht="12.75">
      <c r="A1593" t="s">
        <v>57</v>
      </c>
      <c r="E1593" s="39" t="s">
        <v>5</v>
      </c>
    </row>
    <row r="1594" spans="1:16" ht="12.75">
      <c r="A1594" t="s">
        <v>49</v>
      </c>
      <c s="34" t="s">
        <v>3069</v>
      </c>
      <c s="34" t="s">
        <v>3070</v>
      </c>
      <c s="35" t="s">
        <v>5</v>
      </c>
      <c s="6" t="s">
        <v>3071</v>
      </c>
      <c s="36" t="s">
        <v>53</v>
      </c>
      <c s="37">
        <v>6</v>
      </c>
      <c s="36">
        <v>0.00022</v>
      </c>
      <c s="36">
        <f>ROUND(G1594*H1594,6)</f>
      </c>
      <c r="L1594" s="38">
        <v>0</v>
      </c>
      <c s="32">
        <f>ROUND(ROUND(L1594,2)*ROUND(G1594,3),2)</f>
      </c>
      <c s="36" t="s">
        <v>99</v>
      </c>
      <c>
        <f>(M1594*21)/100</f>
      </c>
      <c t="s">
        <v>27</v>
      </c>
    </row>
    <row r="1595" spans="1:5" ht="12.75">
      <c r="A1595" s="35" t="s">
        <v>55</v>
      </c>
      <c r="E1595" s="39" t="s">
        <v>3071</v>
      </c>
    </row>
    <row r="1596" spans="1:5" ht="12.75">
      <c r="A1596" s="35" t="s">
        <v>56</v>
      </c>
      <c r="E1596" s="40" t="s">
        <v>5</v>
      </c>
    </row>
    <row r="1597" spans="1:5" ht="12.75">
      <c r="A1597" t="s">
        <v>57</v>
      </c>
      <c r="E1597" s="39" t="s">
        <v>3072</v>
      </c>
    </row>
    <row r="1598" spans="1:16" ht="12.75">
      <c r="A1598" t="s">
        <v>49</v>
      </c>
      <c s="34" t="s">
        <v>3073</v>
      </c>
      <c s="34" t="s">
        <v>3074</v>
      </c>
      <c s="35" t="s">
        <v>5</v>
      </c>
      <c s="6" t="s">
        <v>3075</v>
      </c>
      <c s="36" t="s">
        <v>53</v>
      </c>
      <c s="37">
        <v>13</v>
      </c>
      <c s="36">
        <v>0.0001</v>
      </c>
      <c s="36">
        <f>ROUND(G1598*H1598,6)</f>
      </c>
      <c r="L1598" s="38">
        <v>0</v>
      </c>
      <c s="32">
        <f>ROUND(ROUND(L1598,2)*ROUND(G1598,3),2)</f>
      </c>
      <c s="36" t="s">
        <v>919</v>
      </c>
      <c>
        <f>(M1598*21)/100</f>
      </c>
      <c t="s">
        <v>27</v>
      </c>
    </row>
    <row r="1599" spans="1:5" ht="12.75">
      <c r="A1599" s="35" t="s">
        <v>55</v>
      </c>
      <c r="E1599" s="39" t="s">
        <v>3075</v>
      </c>
    </row>
    <row r="1600" spans="1:5" ht="12.75">
      <c r="A1600" s="35" t="s">
        <v>56</v>
      </c>
      <c r="E1600" s="40" t="s">
        <v>5</v>
      </c>
    </row>
    <row r="1601" spans="1:5" ht="12.75">
      <c r="A1601" t="s">
        <v>57</v>
      </c>
      <c r="E1601" s="39" t="s">
        <v>5</v>
      </c>
    </row>
    <row r="1602" spans="1:16" ht="12.75">
      <c r="A1602" t="s">
        <v>49</v>
      </c>
      <c s="34" t="s">
        <v>3076</v>
      </c>
      <c s="34" t="s">
        <v>3077</v>
      </c>
      <c s="35" t="s">
        <v>5</v>
      </c>
      <c s="6" t="s">
        <v>3078</v>
      </c>
      <c s="36" t="s">
        <v>53</v>
      </c>
      <c s="37">
        <v>1</v>
      </c>
      <c s="36">
        <v>0.00015</v>
      </c>
      <c s="36">
        <f>ROUND(G1602*H1602,6)</f>
      </c>
      <c r="L1602" s="38">
        <v>0</v>
      </c>
      <c s="32">
        <f>ROUND(ROUND(L1602,2)*ROUND(G1602,3),2)</f>
      </c>
      <c s="36" t="s">
        <v>99</v>
      </c>
      <c>
        <f>(M1602*21)/100</f>
      </c>
      <c t="s">
        <v>27</v>
      </c>
    </row>
    <row r="1603" spans="1:5" ht="12.75">
      <c r="A1603" s="35" t="s">
        <v>55</v>
      </c>
      <c r="E1603" s="39" t="s">
        <v>3078</v>
      </c>
    </row>
    <row r="1604" spans="1:5" ht="12.75">
      <c r="A1604" s="35" t="s">
        <v>56</v>
      </c>
      <c r="E1604" s="40" t="s">
        <v>5</v>
      </c>
    </row>
    <row r="1605" spans="1:5" ht="12.75">
      <c r="A1605" t="s">
        <v>57</v>
      </c>
      <c r="E1605" s="39" t="s">
        <v>5</v>
      </c>
    </row>
    <row r="1606" spans="1:16" ht="12.75">
      <c r="A1606" t="s">
        <v>49</v>
      </c>
      <c s="34" t="s">
        <v>3079</v>
      </c>
      <c s="34" t="s">
        <v>3080</v>
      </c>
      <c s="35" t="s">
        <v>5</v>
      </c>
      <c s="6" t="s">
        <v>3081</v>
      </c>
      <c s="36" t="s">
        <v>53</v>
      </c>
      <c s="37">
        <v>12</v>
      </c>
      <c s="36">
        <v>0.00035</v>
      </c>
      <c s="36">
        <f>ROUND(G1606*H1606,6)</f>
      </c>
      <c r="L1606" s="38">
        <v>0</v>
      </c>
      <c s="32">
        <f>ROUND(ROUND(L1606,2)*ROUND(G1606,3),2)</f>
      </c>
      <c s="36" t="s">
        <v>919</v>
      </c>
      <c>
        <f>(M1606*21)/100</f>
      </c>
      <c t="s">
        <v>27</v>
      </c>
    </row>
    <row r="1607" spans="1:5" ht="12.75">
      <c r="A1607" s="35" t="s">
        <v>55</v>
      </c>
      <c r="E1607" s="39" t="s">
        <v>3081</v>
      </c>
    </row>
    <row r="1608" spans="1:5" ht="12.75">
      <c r="A1608" s="35" t="s">
        <v>56</v>
      </c>
      <c r="E1608" s="40" t="s">
        <v>5</v>
      </c>
    </row>
    <row r="1609" spans="1:5" ht="12.75">
      <c r="A1609" t="s">
        <v>57</v>
      </c>
      <c r="E1609" s="39" t="s">
        <v>5</v>
      </c>
    </row>
    <row r="1610" spans="1:16" ht="12.75">
      <c r="A1610" t="s">
        <v>49</v>
      </c>
      <c s="34" t="s">
        <v>3082</v>
      </c>
      <c s="34" t="s">
        <v>3083</v>
      </c>
      <c s="35" t="s">
        <v>5</v>
      </c>
      <c s="6" t="s">
        <v>3084</v>
      </c>
      <c s="36" t="s">
        <v>53</v>
      </c>
      <c s="37">
        <v>2</v>
      </c>
      <c s="36">
        <v>0.000144</v>
      </c>
      <c s="36">
        <f>ROUND(G1610*H1610,6)</f>
      </c>
      <c r="L1610" s="38">
        <v>0</v>
      </c>
      <c s="32">
        <f>ROUND(ROUND(L1610,2)*ROUND(G1610,3),2)</f>
      </c>
      <c s="36" t="s">
        <v>919</v>
      </c>
      <c>
        <f>(M1610*21)/100</f>
      </c>
      <c t="s">
        <v>27</v>
      </c>
    </row>
    <row r="1611" spans="1:5" ht="12.75">
      <c r="A1611" s="35" t="s">
        <v>55</v>
      </c>
      <c r="E1611" s="39" t="s">
        <v>3084</v>
      </c>
    </row>
    <row r="1612" spans="1:5" ht="12.75">
      <c r="A1612" s="35" t="s">
        <v>56</v>
      </c>
      <c r="E1612" s="40" t="s">
        <v>5</v>
      </c>
    </row>
    <row r="1613" spans="1:5" ht="12.75">
      <c r="A1613" t="s">
        <v>57</v>
      </c>
      <c r="E1613" s="39" t="s">
        <v>5</v>
      </c>
    </row>
    <row r="1614" spans="1:16" ht="12.75">
      <c r="A1614" t="s">
        <v>49</v>
      </c>
      <c s="34" t="s">
        <v>3085</v>
      </c>
      <c s="34" t="s">
        <v>3086</v>
      </c>
      <c s="35" t="s">
        <v>5</v>
      </c>
      <c s="6" t="s">
        <v>3087</v>
      </c>
      <c s="36" t="s">
        <v>53</v>
      </c>
      <c s="37">
        <v>1</v>
      </c>
      <c s="36">
        <v>0.0005</v>
      </c>
      <c s="36">
        <f>ROUND(G1614*H1614,6)</f>
      </c>
      <c r="L1614" s="38">
        <v>0</v>
      </c>
      <c s="32">
        <f>ROUND(ROUND(L1614,2)*ROUND(G1614,3),2)</f>
      </c>
      <c s="36" t="s">
        <v>99</v>
      </c>
      <c>
        <f>(M1614*21)/100</f>
      </c>
      <c t="s">
        <v>27</v>
      </c>
    </row>
    <row r="1615" spans="1:5" ht="12.75">
      <c r="A1615" s="35" t="s">
        <v>55</v>
      </c>
      <c r="E1615" s="39" t="s">
        <v>3087</v>
      </c>
    </row>
    <row r="1616" spans="1:5" ht="12.75">
      <c r="A1616" s="35" t="s">
        <v>56</v>
      </c>
      <c r="E1616" s="40" t="s">
        <v>5</v>
      </c>
    </row>
    <row r="1617" spans="1:5" ht="12.75">
      <c r="A1617" t="s">
        <v>57</v>
      </c>
      <c r="E1617" s="39" t="s">
        <v>5</v>
      </c>
    </row>
    <row r="1618" spans="1:16" ht="12.75">
      <c r="A1618" t="s">
        <v>49</v>
      </c>
      <c s="34" t="s">
        <v>3088</v>
      </c>
      <c s="34" t="s">
        <v>3089</v>
      </c>
      <c s="35" t="s">
        <v>5</v>
      </c>
      <c s="6" t="s">
        <v>3090</v>
      </c>
      <c s="36" t="s">
        <v>53</v>
      </c>
      <c s="37">
        <v>1</v>
      </c>
      <c s="36">
        <v>0.00053</v>
      </c>
      <c s="36">
        <f>ROUND(G1618*H1618,6)</f>
      </c>
      <c r="L1618" s="38">
        <v>0</v>
      </c>
      <c s="32">
        <f>ROUND(ROUND(L1618,2)*ROUND(G1618,3),2)</f>
      </c>
      <c s="36" t="s">
        <v>919</v>
      </c>
      <c>
        <f>(M1618*21)/100</f>
      </c>
      <c t="s">
        <v>27</v>
      </c>
    </row>
    <row r="1619" spans="1:5" ht="12.75">
      <c r="A1619" s="35" t="s">
        <v>55</v>
      </c>
      <c r="E1619" s="39" t="s">
        <v>3090</v>
      </c>
    </row>
    <row r="1620" spans="1:5" ht="12.75">
      <c r="A1620" s="35" t="s">
        <v>56</v>
      </c>
      <c r="E1620" s="40" t="s">
        <v>5</v>
      </c>
    </row>
    <row r="1621" spans="1:5" ht="12.75">
      <c r="A1621" t="s">
        <v>57</v>
      </c>
      <c r="E1621" s="39" t="s">
        <v>5</v>
      </c>
    </row>
    <row r="1622" spans="1:16" ht="12.75">
      <c r="A1622" t="s">
        <v>49</v>
      </c>
      <c s="34" t="s">
        <v>3091</v>
      </c>
      <c s="34" t="s">
        <v>3092</v>
      </c>
      <c s="35" t="s">
        <v>5</v>
      </c>
      <c s="6" t="s">
        <v>3093</v>
      </c>
      <c s="36" t="s">
        <v>53</v>
      </c>
      <c s="37">
        <v>44</v>
      </c>
      <c s="36">
        <v>0.000207</v>
      </c>
      <c s="36">
        <f>ROUND(G1622*H1622,6)</f>
      </c>
      <c r="L1622" s="38">
        <v>0</v>
      </c>
      <c s="32">
        <f>ROUND(ROUND(L1622,2)*ROUND(G1622,3),2)</f>
      </c>
      <c s="36" t="s">
        <v>919</v>
      </c>
      <c>
        <f>(M1622*21)/100</f>
      </c>
      <c t="s">
        <v>27</v>
      </c>
    </row>
    <row r="1623" spans="1:5" ht="12.75">
      <c r="A1623" s="35" t="s">
        <v>55</v>
      </c>
      <c r="E1623" s="39" t="s">
        <v>3093</v>
      </c>
    </row>
    <row r="1624" spans="1:5" ht="12.75">
      <c r="A1624" s="35" t="s">
        <v>56</v>
      </c>
      <c r="E1624" s="40" t="s">
        <v>5</v>
      </c>
    </row>
    <row r="1625" spans="1:5" ht="12.75">
      <c r="A1625" t="s">
        <v>57</v>
      </c>
      <c r="E1625" s="39" t="s">
        <v>5</v>
      </c>
    </row>
    <row r="1626" spans="1:16" ht="12.75">
      <c r="A1626" t="s">
        <v>49</v>
      </c>
      <c s="34" t="s">
        <v>3094</v>
      </c>
      <c s="34" t="s">
        <v>3095</v>
      </c>
      <c s="35" t="s">
        <v>5</v>
      </c>
      <c s="6" t="s">
        <v>3096</v>
      </c>
      <c s="36" t="s">
        <v>53</v>
      </c>
      <c s="37">
        <v>9</v>
      </c>
      <c s="36">
        <v>0.0008</v>
      </c>
      <c s="36">
        <f>ROUND(G1626*H1626,6)</f>
      </c>
      <c r="L1626" s="38">
        <v>0</v>
      </c>
      <c s="32">
        <f>ROUND(ROUND(L1626,2)*ROUND(G1626,3),2)</f>
      </c>
      <c s="36" t="s">
        <v>99</v>
      </c>
      <c>
        <f>(M1626*21)/100</f>
      </c>
      <c t="s">
        <v>27</v>
      </c>
    </row>
    <row r="1627" spans="1:5" ht="12.75">
      <c r="A1627" s="35" t="s">
        <v>55</v>
      </c>
      <c r="E1627" s="39" t="s">
        <v>3097</v>
      </c>
    </row>
    <row r="1628" spans="1:5" ht="12.75">
      <c r="A1628" s="35" t="s">
        <v>56</v>
      </c>
      <c r="E1628" s="40" t="s">
        <v>5</v>
      </c>
    </row>
    <row r="1629" spans="1:5" ht="12.75">
      <c r="A1629" t="s">
        <v>57</v>
      </c>
      <c r="E1629" s="39" t="s">
        <v>5</v>
      </c>
    </row>
    <row r="1630" spans="1:16" ht="12.75">
      <c r="A1630" t="s">
        <v>49</v>
      </c>
      <c s="34" t="s">
        <v>3098</v>
      </c>
      <c s="34" t="s">
        <v>3099</v>
      </c>
      <c s="35" t="s">
        <v>5</v>
      </c>
      <c s="6" t="s">
        <v>3100</v>
      </c>
      <c s="36" t="s">
        <v>53</v>
      </c>
      <c s="37">
        <v>35</v>
      </c>
      <c s="36">
        <v>0.00074</v>
      </c>
      <c s="36">
        <f>ROUND(G1630*H1630,6)</f>
      </c>
      <c r="L1630" s="38">
        <v>0</v>
      </c>
      <c s="32">
        <f>ROUND(ROUND(L1630,2)*ROUND(G1630,3),2)</f>
      </c>
      <c s="36" t="s">
        <v>919</v>
      </c>
      <c>
        <f>(M1630*21)/100</f>
      </c>
      <c t="s">
        <v>27</v>
      </c>
    </row>
    <row r="1631" spans="1:5" ht="12.75">
      <c r="A1631" s="35" t="s">
        <v>55</v>
      </c>
      <c r="E1631" s="39" t="s">
        <v>3100</v>
      </c>
    </row>
    <row r="1632" spans="1:5" ht="12.75">
      <c r="A1632" s="35" t="s">
        <v>56</v>
      </c>
      <c r="E1632" s="40" t="s">
        <v>5</v>
      </c>
    </row>
    <row r="1633" spans="1:5" ht="12.75">
      <c r="A1633" t="s">
        <v>57</v>
      </c>
      <c r="E1633" s="39" t="s">
        <v>5</v>
      </c>
    </row>
    <row r="1634" spans="1:16" ht="12.75">
      <c r="A1634" t="s">
        <v>49</v>
      </c>
      <c s="34" t="s">
        <v>3101</v>
      </c>
      <c s="34" t="s">
        <v>3102</v>
      </c>
      <c s="35" t="s">
        <v>5</v>
      </c>
      <c s="6" t="s">
        <v>3103</v>
      </c>
      <c s="36" t="s">
        <v>53</v>
      </c>
      <c s="37">
        <v>5</v>
      </c>
      <c s="36">
        <v>0.000236</v>
      </c>
      <c s="36">
        <f>ROUND(G1634*H1634,6)</f>
      </c>
      <c r="L1634" s="38">
        <v>0</v>
      </c>
      <c s="32">
        <f>ROUND(ROUND(L1634,2)*ROUND(G1634,3),2)</f>
      </c>
      <c s="36" t="s">
        <v>919</v>
      </c>
      <c>
        <f>(M1634*21)/100</f>
      </c>
      <c t="s">
        <v>27</v>
      </c>
    </row>
    <row r="1635" spans="1:5" ht="12.75">
      <c r="A1635" s="35" t="s">
        <v>55</v>
      </c>
      <c r="E1635" s="39" t="s">
        <v>3103</v>
      </c>
    </row>
    <row r="1636" spans="1:5" ht="12.75">
      <c r="A1636" s="35" t="s">
        <v>56</v>
      </c>
      <c r="E1636" s="40" t="s">
        <v>5</v>
      </c>
    </row>
    <row r="1637" spans="1:5" ht="12.75">
      <c r="A1637" t="s">
        <v>57</v>
      </c>
      <c r="E1637" s="39" t="s">
        <v>5</v>
      </c>
    </row>
    <row r="1638" spans="1:16" ht="12.75">
      <c r="A1638" t="s">
        <v>49</v>
      </c>
      <c s="34" t="s">
        <v>3104</v>
      </c>
      <c s="34" t="s">
        <v>3105</v>
      </c>
      <c s="35" t="s">
        <v>5</v>
      </c>
      <c s="6" t="s">
        <v>3106</v>
      </c>
      <c s="36" t="s">
        <v>53</v>
      </c>
      <c s="37">
        <v>1</v>
      </c>
      <c s="36">
        <v>0.00048</v>
      </c>
      <c s="36">
        <f>ROUND(G1638*H1638,6)</f>
      </c>
      <c r="L1638" s="38">
        <v>0</v>
      </c>
      <c s="32">
        <f>ROUND(ROUND(L1638,2)*ROUND(G1638,3),2)</f>
      </c>
      <c s="36" t="s">
        <v>99</v>
      </c>
      <c>
        <f>(M1638*21)/100</f>
      </c>
      <c t="s">
        <v>27</v>
      </c>
    </row>
    <row r="1639" spans="1:5" ht="12.75">
      <c r="A1639" s="35" t="s">
        <v>55</v>
      </c>
      <c r="E1639" s="39" t="s">
        <v>3107</v>
      </c>
    </row>
    <row r="1640" spans="1:5" ht="12.75">
      <c r="A1640" s="35" t="s">
        <v>56</v>
      </c>
      <c r="E1640" s="40" t="s">
        <v>5</v>
      </c>
    </row>
    <row r="1641" spans="1:5" ht="12.75">
      <c r="A1641" t="s">
        <v>57</v>
      </c>
      <c r="E1641" s="39" t="s">
        <v>5</v>
      </c>
    </row>
    <row r="1642" spans="1:16" ht="12.75">
      <c r="A1642" t="s">
        <v>49</v>
      </c>
      <c s="34" t="s">
        <v>3108</v>
      </c>
      <c s="34" t="s">
        <v>3109</v>
      </c>
      <c s="35" t="s">
        <v>5</v>
      </c>
      <c s="6" t="s">
        <v>3110</v>
      </c>
      <c s="36" t="s">
        <v>53</v>
      </c>
      <c s="37">
        <v>4</v>
      </c>
      <c s="36">
        <v>0.00105</v>
      </c>
      <c s="36">
        <f>ROUND(G1642*H1642,6)</f>
      </c>
      <c r="L1642" s="38">
        <v>0</v>
      </c>
      <c s="32">
        <f>ROUND(ROUND(L1642,2)*ROUND(G1642,3),2)</f>
      </c>
      <c s="36" t="s">
        <v>919</v>
      </c>
      <c>
        <f>(M1642*21)/100</f>
      </c>
      <c t="s">
        <v>27</v>
      </c>
    </row>
    <row r="1643" spans="1:5" ht="12.75">
      <c r="A1643" s="35" t="s">
        <v>55</v>
      </c>
      <c r="E1643" s="39" t="s">
        <v>3110</v>
      </c>
    </row>
    <row r="1644" spans="1:5" ht="12.75">
      <c r="A1644" s="35" t="s">
        <v>56</v>
      </c>
      <c r="E1644" s="40" t="s">
        <v>5</v>
      </c>
    </row>
    <row r="1645" spans="1:5" ht="12.75">
      <c r="A1645" t="s">
        <v>57</v>
      </c>
      <c r="E1645" s="39" t="s">
        <v>5</v>
      </c>
    </row>
    <row r="1646" spans="1:16" ht="12.75">
      <c r="A1646" t="s">
        <v>49</v>
      </c>
      <c s="34" t="s">
        <v>3111</v>
      </c>
      <c s="34" t="s">
        <v>3112</v>
      </c>
      <c s="35" t="s">
        <v>5</v>
      </c>
      <c s="6" t="s">
        <v>3113</v>
      </c>
      <c s="36" t="s">
        <v>53</v>
      </c>
      <c s="37">
        <v>5</v>
      </c>
      <c s="36">
        <v>0.000329</v>
      </c>
      <c s="36">
        <f>ROUND(G1646*H1646,6)</f>
      </c>
      <c r="L1646" s="38">
        <v>0</v>
      </c>
      <c s="32">
        <f>ROUND(ROUND(L1646,2)*ROUND(G1646,3),2)</f>
      </c>
      <c s="36" t="s">
        <v>919</v>
      </c>
      <c>
        <f>(M1646*21)/100</f>
      </c>
      <c t="s">
        <v>27</v>
      </c>
    </row>
    <row r="1647" spans="1:5" ht="12.75">
      <c r="A1647" s="35" t="s">
        <v>55</v>
      </c>
      <c r="E1647" s="39" t="s">
        <v>3113</v>
      </c>
    </row>
    <row r="1648" spans="1:5" ht="12.75">
      <c r="A1648" s="35" t="s">
        <v>56</v>
      </c>
      <c r="E1648" s="40" t="s">
        <v>5</v>
      </c>
    </row>
    <row r="1649" spans="1:5" ht="12.75">
      <c r="A1649" t="s">
        <v>57</v>
      </c>
      <c r="E1649" s="39" t="s">
        <v>5</v>
      </c>
    </row>
    <row r="1650" spans="1:16" ht="12.75">
      <c r="A1650" t="s">
        <v>49</v>
      </c>
      <c s="34" t="s">
        <v>3114</v>
      </c>
      <c s="34" t="s">
        <v>3115</v>
      </c>
      <c s="35" t="s">
        <v>5</v>
      </c>
      <c s="6" t="s">
        <v>3116</v>
      </c>
      <c s="36" t="s">
        <v>53</v>
      </c>
      <c s="37">
        <v>1</v>
      </c>
      <c s="36">
        <v>0.00074</v>
      </c>
      <c s="36">
        <f>ROUND(G1650*H1650,6)</f>
      </c>
      <c r="L1650" s="38">
        <v>0</v>
      </c>
      <c s="32">
        <f>ROUND(ROUND(L1650,2)*ROUND(G1650,3),2)</f>
      </c>
      <c s="36" t="s">
        <v>99</v>
      </c>
      <c>
        <f>(M1650*21)/100</f>
      </c>
      <c t="s">
        <v>27</v>
      </c>
    </row>
    <row r="1651" spans="1:5" ht="12.75">
      <c r="A1651" s="35" t="s">
        <v>55</v>
      </c>
      <c r="E1651" s="39" t="s">
        <v>3116</v>
      </c>
    </row>
    <row r="1652" spans="1:5" ht="12.75">
      <c r="A1652" s="35" t="s">
        <v>56</v>
      </c>
      <c r="E1652" s="40" t="s">
        <v>5</v>
      </c>
    </row>
    <row r="1653" spans="1:5" ht="12.75">
      <c r="A1653" t="s">
        <v>57</v>
      </c>
      <c r="E1653" s="39" t="s">
        <v>5</v>
      </c>
    </row>
    <row r="1654" spans="1:16" ht="12.75">
      <c r="A1654" t="s">
        <v>49</v>
      </c>
      <c s="34" t="s">
        <v>3117</v>
      </c>
      <c s="34" t="s">
        <v>3118</v>
      </c>
      <c s="35" t="s">
        <v>5</v>
      </c>
      <c s="6" t="s">
        <v>3119</v>
      </c>
      <c s="36" t="s">
        <v>53</v>
      </c>
      <c s="37">
        <v>4</v>
      </c>
      <c s="36">
        <v>0.00166</v>
      </c>
      <c s="36">
        <f>ROUND(G1654*H1654,6)</f>
      </c>
      <c r="L1654" s="38">
        <v>0</v>
      </c>
      <c s="32">
        <f>ROUND(ROUND(L1654,2)*ROUND(G1654,3),2)</f>
      </c>
      <c s="36" t="s">
        <v>919</v>
      </c>
      <c>
        <f>(M1654*21)/100</f>
      </c>
      <c t="s">
        <v>27</v>
      </c>
    </row>
    <row r="1655" spans="1:5" ht="12.75">
      <c r="A1655" s="35" t="s">
        <v>55</v>
      </c>
      <c r="E1655" s="39" t="s">
        <v>3119</v>
      </c>
    </row>
    <row r="1656" spans="1:5" ht="12.75">
      <c r="A1656" s="35" t="s">
        <v>56</v>
      </c>
      <c r="E1656" s="40" t="s">
        <v>5</v>
      </c>
    </row>
    <row r="1657" spans="1:5" ht="12.75">
      <c r="A1657" t="s">
        <v>57</v>
      </c>
      <c r="E1657" s="39" t="s">
        <v>5</v>
      </c>
    </row>
    <row r="1658" spans="1:16" ht="12.75">
      <c r="A1658" t="s">
        <v>49</v>
      </c>
      <c s="34" t="s">
        <v>3120</v>
      </c>
      <c s="34" t="s">
        <v>3121</v>
      </c>
      <c s="35" t="s">
        <v>5</v>
      </c>
      <c s="6" t="s">
        <v>3122</v>
      </c>
      <c s="36" t="s">
        <v>53</v>
      </c>
      <c s="37">
        <v>5</v>
      </c>
      <c s="36">
        <v>0.000475</v>
      </c>
      <c s="36">
        <f>ROUND(G1658*H1658,6)</f>
      </c>
      <c r="L1658" s="38">
        <v>0</v>
      </c>
      <c s="32">
        <f>ROUND(ROUND(L1658,2)*ROUND(G1658,3),2)</f>
      </c>
      <c s="36" t="s">
        <v>919</v>
      </c>
      <c>
        <f>(M1658*21)/100</f>
      </c>
      <c t="s">
        <v>27</v>
      </c>
    </row>
    <row r="1659" spans="1:5" ht="12.75">
      <c r="A1659" s="35" t="s">
        <v>55</v>
      </c>
      <c r="E1659" s="39" t="s">
        <v>3122</v>
      </c>
    </row>
    <row r="1660" spans="1:5" ht="12.75">
      <c r="A1660" s="35" t="s">
        <v>56</v>
      </c>
      <c r="E1660" s="40" t="s">
        <v>5</v>
      </c>
    </row>
    <row r="1661" spans="1:5" ht="12.75">
      <c r="A1661" t="s">
        <v>57</v>
      </c>
      <c r="E1661" s="39" t="s">
        <v>5</v>
      </c>
    </row>
    <row r="1662" spans="1:16" ht="12.75">
      <c r="A1662" t="s">
        <v>49</v>
      </c>
      <c s="34" t="s">
        <v>3123</v>
      </c>
      <c s="34" t="s">
        <v>3124</v>
      </c>
      <c s="35" t="s">
        <v>5</v>
      </c>
      <c s="6" t="s">
        <v>3125</v>
      </c>
      <c s="36" t="s">
        <v>53</v>
      </c>
      <c s="37">
        <v>5</v>
      </c>
      <c s="36">
        <v>0.00313</v>
      </c>
      <c s="36">
        <f>ROUND(G1662*H1662,6)</f>
      </c>
      <c r="L1662" s="38">
        <v>0</v>
      </c>
      <c s="32">
        <f>ROUND(ROUND(L1662,2)*ROUND(G1662,3),2)</f>
      </c>
      <c s="36" t="s">
        <v>919</v>
      </c>
      <c>
        <f>(M1662*21)/100</f>
      </c>
      <c t="s">
        <v>27</v>
      </c>
    </row>
    <row r="1663" spans="1:5" ht="12.75">
      <c r="A1663" s="35" t="s">
        <v>55</v>
      </c>
      <c r="E1663" s="39" t="s">
        <v>3125</v>
      </c>
    </row>
    <row r="1664" spans="1:5" ht="12.75">
      <c r="A1664" s="35" t="s">
        <v>56</v>
      </c>
      <c r="E1664" s="40" t="s">
        <v>5</v>
      </c>
    </row>
    <row r="1665" spans="1:5" ht="12.75">
      <c r="A1665" t="s">
        <v>57</v>
      </c>
      <c r="E1665" s="39" t="s">
        <v>5</v>
      </c>
    </row>
    <row r="1666" spans="1:16" ht="12.75">
      <c r="A1666" t="s">
        <v>49</v>
      </c>
      <c s="34" t="s">
        <v>3126</v>
      </c>
      <c s="34" t="s">
        <v>3127</v>
      </c>
      <c s="35" t="s">
        <v>5</v>
      </c>
      <c s="6" t="s">
        <v>3128</v>
      </c>
      <c s="36" t="s">
        <v>53</v>
      </c>
      <c s="37">
        <v>18</v>
      </c>
      <c s="36">
        <v>0.000231</v>
      </c>
      <c s="36">
        <f>ROUND(G1666*H1666,6)</f>
      </c>
      <c r="L1666" s="38">
        <v>0</v>
      </c>
      <c s="32">
        <f>ROUND(ROUND(L1666,2)*ROUND(G1666,3),2)</f>
      </c>
      <c s="36" t="s">
        <v>919</v>
      </c>
      <c>
        <f>(M1666*21)/100</f>
      </c>
      <c t="s">
        <v>27</v>
      </c>
    </row>
    <row r="1667" spans="1:5" ht="12.75">
      <c r="A1667" s="35" t="s">
        <v>55</v>
      </c>
      <c r="E1667" s="39" t="s">
        <v>3128</v>
      </c>
    </row>
    <row r="1668" spans="1:5" ht="12.75">
      <c r="A1668" s="35" t="s">
        <v>56</v>
      </c>
      <c r="E1668" s="40" t="s">
        <v>5</v>
      </c>
    </row>
    <row r="1669" spans="1:5" ht="12.75">
      <c r="A1669" t="s">
        <v>57</v>
      </c>
      <c r="E1669" s="39" t="s">
        <v>5</v>
      </c>
    </row>
    <row r="1670" spans="1:16" ht="12.75">
      <c r="A1670" t="s">
        <v>49</v>
      </c>
      <c s="34" t="s">
        <v>3129</v>
      </c>
      <c s="34" t="s">
        <v>3130</v>
      </c>
      <c s="35" t="s">
        <v>5</v>
      </c>
      <c s="6" t="s">
        <v>3131</v>
      </c>
      <c s="36" t="s">
        <v>53</v>
      </c>
      <c s="37">
        <v>1</v>
      </c>
      <c s="36">
        <v>0.00024</v>
      </c>
      <c s="36">
        <f>ROUND(G1670*H1670,6)</f>
      </c>
      <c r="L1670" s="38">
        <v>0</v>
      </c>
      <c s="32">
        <f>ROUND(ROUND(L1670,2)*ROUND(G1670,3),2)</f>
      </c>
      <c s="36" t="s">
        <v>99</v>
      </c>
      <c>
        <f>(M1670*21)/100</f>
      </c>
      <c t="s">
        <v>27</v>
      </c>
    </row>
    <row r="1671" spans="1:5" ht="12.75">
      <c r="A1671" s="35" t="s">
        <v>55</v>
      </c>
      <c r="E1671" s="39" t="s">
        <v>3131</v>
      </c>
    </row>
    <row r="1672" spans="1:5" ht="12.75">
      <c r="A1672" s="35" t="s">
        <v>56</v>
      </c>
      <c r="E1672" s="40" t="s">
        <v>5</v>
      </c>
    </row>
    <row r="1673" spans="1:5" ht="25.5">
      <c r="A1673" t="s">
        <v>57</v>
      </c>
      <c r="E1673" s="39" t="s">
        <v>3132</v>
      </c>
    </row>
    <row r="1674" spans="1:16" ht="12.75">
      <c r="A1674" t="s">
        <v>49</v>
      </c>
      <c s="34" t="s">
        <v>3133</v>
      </c>
      <c s="34" t="s">
        <v>3134</v>
      </c>
      <c s="35" t="s">
        <v>5</v>
      </c>
      <c s="6" t="s">
        <v>3135</v>
      </c>
      <c s="36" t="s">
        <v>3136</v>
      </c>
      <c s="37">
        <v>3</v>
      </c>
      <c s="36">
        <v>0.00062</v>
      </c>
      <c s="36">
        <f>ROUND(G1674*H1674,6)</f>
      </c>
      <c r="L1674" s="38">
        <v>0</v>
      </c>
      <c s="32">
        <f>ROUND(ROUND(L1674,2)*ROUND(G1674,3),2)</f>
      </c>
      <c s="36" t="s">
        <v>99</v>
      </c>
      <c>
        <f>(M1674*21)/100</f>
      </c>
      <c t="s">
        <v>27</v>
      </c>
    </row>
    <row r="1675" spans="1:5" ht="12.75">
      <c r="A1675" s="35" t="s">
        <v>55</v>
      </c>
      <c r="E1675" s="39" t="s">
        <v>3135</v>
      </c>
    </row>
    <row r="1676" spans="1:5" ht="12.75">
      <c r="A1676" s="35" t="s">
        <v>56</v>
      </c>
      <c r="E1676" s="40" t="s">
        <v>5</v>
      </c>
    </row>
    <row r="1677" spans="1:5" ht="51">
      <c r="A1677" t="s">
        <v>57</v>
      </c>
      <c r="E1677" s="39" t="s">
        <v>3137</v>
      </c>
    </row>
    <row r="1678" spans="1:16" ht="25.5">
      <c r="A1678" t="s">
        <v>49</v>
      </c>
      <c s="34" t="s">
        <v>3138</v>
      </c>
      <c s="34" t="s">
        <v>3139</v>
      </c>
      <c s="35" t="s">
        <v>5</v>
      </c>
      <c s="6" t="s">
        <v>3140</v>
      </c>
      <c s="36" t="s">
        <v>53</v>
      </c>
      <c s="37">
        <v>3</v>
      </c>
      <c s="36">
        <v>0.000257</v>
      </c>
      <c s="36">
        <f>ROUND(G1678*H1678,6)</f>
      </c>
      <c r="L1678" s="38">
        <v>0</v>
      </c>
      <c s="32">
        <f>ROUND(ROUND(L1678,2)*ROUND(G1678,3),2)</f>
      </c>
      <c s="36" t="s">
        <v>919</v>
      </c>
      <c>
        <f>(M1678*21)/100</f>
      </c>
      <c t="s">
        <v>27</v>
      </c>
    </row>
    <row r="1679" spans="1:5" ht="25.5">
      <c r="A1679" s="35" t="s">
        <v>55</v>
      </c>
      <c r="E1679" s="39" t="s">
        <v>3140</v>
      </c>
    </row>
    <row r="1680" spans="1:5" ht="12.75">
      <c r="A1680" s="35" t="s">
        <v>56</v>
      </c>
      <c r="E1680" s="40" t="s">
        <v>5</v>
      </c>
    </row>
    <row r="1681" spans="1:5" ht="12.75">
      <c r="A1681" t="s">
        <v>57</v>
      </c>
      <c r="E1681" s="39" t="s">
        <v>5</v>
      </c>
    </row>
    <row r="1682" spans="1:16" ht="12.75">
      <c r="A1682" t="s">
        <v>49</v>
      </c>
      <c s="34" t="s">
        <v>3141</v>
      </c>
      <c s="34" t="s">
        <v>3142</v>
      </c>
      <c s="35" t="s">
        <v>5</v>
      </c>
      <c s="6" t="s">
        <v>3143</v>
      </c>
      <c s="36" t="s">
        <v>53</v>
      </c>
      <c s="37">
        <v>3</v>
      </c>
      <c s="36">
        <v>0.00014</v>
      </c>
      <c s="36">
        <f>ROUND(G1682*H1682,6)</f>
      </c>
      <c r="L1682" s="38">
        <v>0</v>
      </c>
      <c s="32">
        <f>ROUND(ROUND(L1682,2)*ROUND(G1682,3),2)</f>
      </c>
      <c s="36" t="s">
        <v>919</v>
      </c>
      <c>
        <f>(M1682*21)/100</f>
      </c>
      <c t="s">
        <v>27</v>
      </c>
    </row>
    <row r="1683" spans="1:5" ht="12.75">
      <c r="A1683" s="35" t="s">
        <v>55</v>
      </c>
      <c r="E1683" s="39" t="s">
        <v>3143</v>
      </c>
    </row>
    <row r="1684" spans="1:5" ht="12.75">
      <c r="A1684" s="35" t="s">
        <v>56</v>
      </c>
      <c r="E1684" s="40" t="s">
        <v>5</v>
      </c>
    </row>
    <row r="1685" spans="1:5" ht="12.75">
      <c r="A1685" t="s">
        <v>57</v>
      </c>
      <c r="E1685" s="39" t="s">
        <v>5</v>
      </c>
    </row>
    <row r="1686" spans="1:16" ht="25.5">
      <c r="A1686" t="s">
        <v>49</v>
      </c>
      <c s="34" t="s">
        <v>3144</v>
      </c>
      <c s="34" t="s">
        <v>3145</v>
      </c>
      <c s="35" t="s">
        <v>5</v>
      </c>
      <c s="6" t="s">
        <v>3146</v>
      </c>
      <c s="36" t="s">
        <v>53</v>
      </c>
      <c s="37">
        <v>50</v>
      </c>
      <c s="36">
        <v>0.000703</v>
      </c>
      <c s="36">
        <f>ROUND(G1686*H1686,6)</f>
      </c>
      <c r="L1686" s="38">
        <v>0</v>
      </c>
      <c s="32">
        <f>ROUND(ROUND(L1686,2)*ROUND(G1686,3),2)</f>
      </c>
      <c s="36" t="s">
        <v>919</v>
      </c>
      <c>
        <f>(M1686*21)/100</f>
      </c>
      <c t="s">
        <v>27</v>
      </c>
    </row>
    <row r="1687" spans="1:5" ht="25.5">
      <c r="A1687" s="35" t="s">
        <v>55</v>
      </c>
      <c r="E1687" s="39" t="s">
        <v>3146</v>
      </c>
    </row>
    <row r="1688" spans="1:5" ht="12.75">
      <c r="A1688" s="35" t="s">
        <v>56</v>
      </c>
      <c r="E1688" s="40" t="s">
        <v>5</v>
      </c>
    </row>
    <row r="1689" spans="1:5" ht="12.75">
      <c r="A1689" t="s">
        <v>57</v>
      </c>
      <c r="E1689" s="39" t="s">
        <v>5</v>
      </c>
    </row>
    <row r="1690" spans="1:16" ht="12.75">
      <c r="A1690" t="s">
        <v>49</v>
      </c>
      <c s="34" t="s">
        <v>3147</v>
      </c>
      <c s="34" t="s">
        <v>3142</v>
      </c>
      <c s="35" t="s">
        <v>103</v>
      </c>
      <c s="6" t="s">
        <v>3143</v>
      </c>
      <c s="36" t="s">
        <v>53</v>
      </c>
      <c s="37">
        <v>50</v>
      </c>
      <c s="36">
        <v>0.00014</v>
      </c>
      <c s="36">
        <f>ROUND(G1690*H1690,6)</f>
      </c>
      <c r="L1690" s="38">
        <v>0</v>
      </c>
      <c s="32">
        <f>ROUND(ROUND(L1690,2)*ROUND(G1690,3),2)</f>
      </c>
      <c s="36" t="s">
        <v>919</v>
      </c>
      <c>
        <f>(M1690*21)/100</f>
      </c>
      <c t="s">
        <v>27</v>
      </c>
    </row>
    <row r="1691" spans="1:5" ht="12.75">
      <c r="A1691" s="35" t="s">
        <v>55</v>
      </c>
      <c r="E1691" s="39" t="s">
        <v>3143</v>
      </c>
    </row>
    <row r="1692" spans="1:5" ht="12.75">
      <c r="A1692" s="35" t="s">
        <v>56</v>
      </c>
      <c r="E1692" s="40" t="s">
        <v>5</v>
      </c>
    </row>
    <row r="1693" spans="1:5" ht="12.75">
      <c r="A1693" t="s">
        <v>57</v>
      </c>
      <c r="E1693" s="39" t="s">
        <v>5</v>
      </c>
    </row>
    <row r="1694" spans="1:16" ht="12.75">
      <c r="A1694" t="s">
        <v>49</v>
      </c>
      <c s="34" t="s">
        <v>3148</v>
      </c>
      <c s="34" t="s">
        <v>3149</v>
      </c>
      <c s="35" t="s">
        <v>5</v>
      </c>
      <c s="6" t="s">
        <v>3150</v>
      </c>
      <c s="36" t="s">
        <v>53</v>
      </c>
      <c s="37">
        <v>48</v>
      </c>
      <c s="36">
        <v>0.00022</v>
      </c>
      <c s="36">
        <f>ROUND(G1694*H1694,6)</f>
      </c>
      <c r="L1694" s="38">
        <v>0</v>
      </c>
      <c s="32">
        <f>ROUND(ROUND(L1694,2)*ROUND(G1694,3),2)</f>
      </c>
      <c s="36" t="s">
        <v>919</v>
      </c>
      <c>
        <f>(M1694*21)/100</f>
      </c>
      <c t="s">
        <v>27</v>
      </c>
    </row>
    <row r="1695" spans="1:5" ht="12.75">
      <c r="A1695" s="35" t="s">
        <v>55</v>
      </c>
      <c r="E1695" s="39" t="s">
        <v>3150</v>
      </c>
    </row>
    <row r="1696" spans="1:5" ht="12.75">
      <c r="A1696" s="35" t="s">
        <v>56</v>
      </c>
      <c r="E1696" s="40" t="s">
        <v>5</v>
      </c>
    </row>
    <row r="1697" spans="1:5" ht="12.75">
      <c r="A1697" t="s">
        <v>57</v>
      </c>
      <c r="E1697" s="39" t="s">
        <v>5</v>
      </c>
    </row>
    <row r="1698" spans="1:16" ht="12.75">
      <c r="A1698" t="s">
        <v>49</v>
      </c>
      <c s="34" t="s">
        <v>3151</v>
      </c>
      <c s="34" t="s">
        <v>3152</v>
      </c>
      <c s="35" t="s">
        <v>5</v>
      </c>
      <c s="6" t="s">
        <v>3153</v>
      </c>
      <c s="36" t="s">
        <v>53</v>
      </c>
      <c s="37">
        <v>1</v>
      </c>
      <c s="36">
        <v>0.00361</v>
      </c>
      <c s="36">
        <f>ROUND(G1698*H1698,6)</f>
      </c>
      <c r="L1698" s="38">
        <v>0</v>
      </c>
      <c s="32">
        <f>ROUND(ROUND(L1698,2)*ROUND(G1698,3),2)</f>
      </c>
      <c s="36" t="s">
        <v>919</v>
      </c>
      <c>
        <f>(M1698*21)/100</f>
      </c>
      <c t="s">
        <v>27</v>
      </c>
    </row>
    <row r="1699" spans="1:5" ht="12.75">
      <c r="A1699" s="35" t="s">
        <v>55</v>
      </c>
      <c r="E1699" s="39" t="s">
        <v>3153</v>
      </c>
    </row>
    <row r="1700" spans="1:5" ht="12.75">
      <c r="A1700" s="35" t="s">
        <v>56</v>
      </c>
      <c r="E1700" s="40" t="s">
        <v>5</v>
      </c>
    </row>
    <row r="1701" spans="1:5" ht="12.75">
      <c r="A1701" t="s">
        <v>57</v>
      </c>
      <c r="E1701" s="39" t="s">
        <v>5</v>
      </c>
    </row>
    <row r="1702" spans="1:16" ht="12.75">
      <c r="A1702" t="s">
        <v>49</v>
      </c>
      <c s="34" t="s">
        <v>3154</v>
      </c>
      <c s="34" t="s">
        <v>3155</v>
      </c>
      <c s="35" t="s">
        <v>5</v>
      </c>
      <c s="6" t="s">
        <v>3156</v>
      </c>
      <c s="36" t="s">
        <v>53</v>
      </c>
      <c s="37">
        <v>6</v>
      </c>
      <c s="36">
        <v>0.00124</v>
      </c>
      <c s="36">
        <f>ROUND(G1702*H1702,6)</f>
      </c>
      <c r="L1702" s="38">
        <v>0</v>
      </c>
      <c s="32">
        <f>ROUND(ROUND(L1702,2)*ROUND(G1702,3),2)</f>
      </c>
      <c s="36" t="s">
        <v>919</v>
      </c>
      <c>
        <f>(M1702*21)/100</f>
      </c>
      <c t="s">
        <v>27</v>
      </c>
    </row>
    <row r="1703" spans="1:5" ht="12.75">
      <c r="A1703" s="35" t="s">
        <v>55</v>
      </c>
      <c r="E1703" s="39" t="s">
        <v>3156</v>
      </c>
    </row>
    <row r="1704" spans="1:5" ht="12.75">
      <c r="A1704" s="35" t="s">
        <v>56</v>
      </c>
      <c r="E1704" s="40" t="s">
        <v>5</v>
      </c>
    </row>
    <row r="1705" spans="1:5" ht="12.75">
      <c r="A1705" t="s">
        <v>57</v>
      </c>
      <c r="E1705" s="39" t="s">
        <v>5</v>
      </c>
    </row>
    <row r="1706" spans="1:16" ht="25.5">
      <c r="A1706" t="s">
        <v>49</v>
      </c>
      <c s="34" t="s">
        <v>3157</v>
      </c>
      <c s="34" t="s">
        <v>3158</v>
      </c>
      <c s="35" t="s">
        <v>5</v>
      </c>
      <c s="6" t="s">
        <v>3159</v>
      </c>
      <c s="36" t="s">
        <v>53</v>
      </c>
      <c s="37">
        <v>2</v>
      </c>
      <c s="36">
        <v>0.00145</v>
      </c>
      <c s="36">
        <f>ROUND(G1706*H1706,6)</f>
      </c>
      <c r="L1706" s="38">
        <v>0</v>
      </c>
      <c s="32">
        <f>ROUND(ROUND(L1706,2)*ROUND(G1706,3),2)</f>
      </c>
      <c s="36" t="s">
        <v>919</v>
      </c>
      <c>
        <f>(M1706*21)/100</f>
      </c>
      <c t="s">
        <v>27</v>
      </c>
    </row>
    <row r="1707" spans="1:5" ht="25.5">
      <c r="A1707" s="35" t="s">
        <v>55</v>
      </c>
      <c r="E1707" s="39" t="s">
        <v>3159</v>
      </c>
    </row>
    <row r="1708" spans="1:5" ht="12.75">
      <c r="A1708" s="35" t="s">
        <v>56</v>
      </c>
      <c r="E1708" s="40" t="s">
        <v>5</v>
      </c>
    </row>
    <row r="1709" spans="1:5" ht="12.75">
      <c r="A1709" t="s">
        <v>57</v>
      </c>
      <c r="E1709" s="39" t="s">
        <v>5</v>
      </c>
    </row>
    <row r="1710" spans="1:16" ht="25.5">
      <c r="A1710" t="s">
        <v>49</v>
      </c>
      <c s="34" t="s">
        <v>3160</v>
      </c>
      <c s="34" t="s">
        <v>3161</v>
      </c>
      <c s="35" t="s">
        <v>5</v>
      </c>
      <c s="6" t="s">
        <v>3162</v>
      </c>
      <c s="36" t="s">
        <v>53</v>
      </c>
      <c s="37">
        <v>1</v>
      </c>
      <c s="36">
        <v>0.001457</v>
      </c>
      <c s="36">
        <f>ROUND(G1710*H1710,6)</f>
      </c>
      <c r="L1710" s="38">
        <v>0</v>
      </c>
      <c s="32">
        <f>ROUND(ROUND(L1710,2)*ROUND(G1710,3),2)</f>
      </c>
      <c s="36" t="s">
        <v>919</v>
      </c>
      <c>
        <f>(M1710*21)/100</f>
      </c>
      <c t="s">
        <v>27</v>
      </c>
    </row>
    <row r="1711" spans="1:5" ht="25.5">
      <c r="A1711" s="35" t="s">
        <v>55</v>
      </c>
      <c r="E1711" s="39" t="s">
        <v>3162</v>
      </c>
    </row>
    <row r="1712" spans="1:5" ht="12.75">
      <c r="A1712" s="35" t="s">
        <v>56</v>
      </c>
      <c r="E1712" s="40" t="s">
        <v>5</v>
      </c>
    </row>
    <row r="1713" spans="1:5" ht="12.75">
      <c r="A1713" t="s">
        <v>57</v>
      </c>
      <c r="E1713" s="39" t="s">
        <v>5</v>
      </c>
    </row>
    <row r="1714" spans="1:16" ht="25.5">
      <c r="A1714" t="s">
        <v>49</v>
      </c>
      <c s="34" t="s">
        <v>3163</v>
      </c>
      <c s="34" t="s">
        <v>3164</v>
      </c>
      <c s="35" t="s">
        <v>5</v>
      </c>
      <c s="6" t="s">
        <v>3165</v>
      </c>
      <c s="36" t="s">
        <v>53</v>
      </c>
      <c s="37">
        <v>12</v>
      </c>
      <c s="36">
        <v>0.000558</v>
      </c>
      <c s="36">
        <f>ROUND(G1714*H1714,6)</f>
      </c>
      <c r="L1714" s="38">
        <v>0</v>
      </c>
      <c s="32">
        <f>ROUND(ROUND(L1714,2)*ROUND(G1714,3),2)</f>
      </c>
      <c s="36" t="s">
        <v>919</v>
      </c>
      <c>
        <f>(M1714*21)/100</f>
      </c>
      <c t="s">
        <v>27</v>
      </c>
    </row>
    <row r="1715" spans="1:5" ht="25.5">
      <c r="A1715" s="35" t="s">
        <v>55</v>
      </c>
      <c r="E1715" s="39" t="s">
        <v>3165</v>
      </c>
    </row>
    <row r="1716" spans="1:5" ht="12.75">
      <c r="A1716" s="35" t="s">
        <v>56</v>
      </c>
      <c r="E1716" s="40" t="s">
        <v>5</v>
      </c>
    </row>
    <row r="1717" spans="1:5" ht="12.75">
      <c r="A1717" t="s">
        <v>57</v>
      </c>
      <c r="E1717" s="39" t="s">
        <v>5</v>
      </c>
    </row>
    <row r="1718" spans="1:16" ht="12.75">
      <c r="A1718" t="s">
        <v>49</v>
      </c>
      <c s="34" t="s">
        <v>3166</v>
      </c>
      <c s="34" t="s">
        <v>3167</v>
      </c>
      <c s="35" t="s">
        <v>5</v>
      </c>
      <c s="6" t="s">
        <v>3168</v>
      </c>
      <c s="36" t="s">
        <v>53</v>
      </c>
      <c s="37">
        <v>2</v>
      </c>
      <c s="36">
        <v>0.0012</v>
      </c>
      <c s="36">
        <f>ROUND(G1718*H1718,6)</f>
      </c>
      <c r="L1718" s="38">
        <v>0</v>
      </c>
      <c s="32">
        <f>ROUND(ROUND(L1718,2)*ROUND(G1718,3),2)</f>
      </c>
      <c s="36" t="s">
        <v>99</v>
      </c>
      <c>
        <f>(M1718*21)/100</f>
      </c>
      <c t="s">
        <v>27</v>
      </c>
    </row>
    <row r="1719" spans="1:5" ht="12.75">
      <c r="A1719" s="35" t="s">
        <v>55</v>
      </c>
      <c r="E1719" s="39" t="s">
        <v>3168</v>
      </c>
    </row>
    <row r="1720" spans="1:5" ht="12.75">
      <c r="A1720" s="35" t="s">
        <v>56</v>
      </c>
      <c r="E1720" s="40" t="s">
        <v>5</v>
      </c>
    </row>
    <row r="1721" spans="1:5" ht="12.75">
      <c r="A1721" t="s">
        <v>57</v>
      </c>
      <c r="E1721" s="39" t="s">
        <v>5</v>
      </c>
    </row>
    <row r="1722" spans="1:16" ht="12.75">
      <c r="A1722" t="s">
        <v>49</v>
      </c>
      <c s="34" t="s">
        <v>3169</v>
      </c>
      <c s="34" t="s">
        <v>3170</v>
      </c>
      <c s="35" t="s">
        <v>5</v>
      </c>
      <c s="6" t="s">
        <v>3171</v>
      </c>
      <c s="36" t="s">
        <v>53</v>
      </c>
      <c s="37">
        <v>1</v>
      </c>
      <c s="36">
        <v>0.008</v>
      </c>
      <c s="36">
        <f>ROUND(G1722*H1722,6)</f>
      </c>
      <c r="L1722" s="38">
        <v>0</v>
      </c>
      <c s="32">
        <f>ROUND(ROUND(L1722,2)*ROUND(G1722,3),2)</f>
      </c>
      <c s="36" t="s">
        <v>99</v>
      </c>
      <c>
        <f>(M1722*21)/100</f>
      </c>
      <c t="s">
        <v>27</v>
      </c>
    </row>
    <row r="1723" spans="1:5" ht="12.75">
      <c r="A1723" s="35" t="s">
        <v>55</v>
      </c>
      <c r="E1723" s="39" t="s">
        <v>3171</v>
      </c>
    </row>
    <row r="1724" spans="1:5" ht="12.75">
      <c r="A1724" s="35" t="s">
        <v>56</v>
      </c>
      <c r="E1724" s="40" t="s">
        <v>5</v>
      </c>
    </row>
    <row r="1725" spans="1:5" ht="12.75">
      <c r="A1725" t="s">
        <v>57</v>
      </c>
      <c r="E1725" s="39" t="s">
        <v>5</v>
      </c>
    </row>
    <row r="1726" spans="1:16" ht="25.5">
      <c r="A1726" t="s">
        <v>49</v>
      </c>
      <c s="34" t="s">
        <v>3172</v>
      </c>
      <c s="34" t="s">
        <v>3173</v>
      </c>
      <c s="35" t="s">
        <v>5</v>
      </c>
      <c s="6" t="s">
        <v>3174</v>
      </c>
      <c s="36" t="s">
        <v>932</v>
      </c>
      <c s="37">
        <v>0.231</v>
      </c>
      <c s="36">
        <v>0</v>
      </c>
      <c s="36">
        <f>ROUND(G1726*H1726,6)</f>
      </c>
      <c r="L1726" s="38">
        <v>0</v>
      </c>
      <c s="32">
        <f>ROUND(ROUND(L1726,2)*ROUND(G1726,3),2)</f>
      </c>
      <c s="36" t="s">
        <v>919</v>
      </c>
      <c>
        <f>(M1726*21)/100</f>
      </c>
      <c t="s">
        <v>27</v>
      </c>
    </row>
    <row r="1727" spans="1:5" ht="25.5">
      <c r="A1727" s="35" t="s">
        <v>55</v>
      </c>
      <c r="E1727" s="39" t="s">
        <v>3174</v>
      </c>
    </row>
    <row r="1728" spans="1:5" ht="12.75">
      <c r="A1728" s="35" t="s">
        <v>56</v>
      </c>
      <c r="E1728" s="40" t="s">
        <v>5</v>
      </c>
    </row>
    <row r="1729" spans="1:5" ht="12.75">
      <c r="A1729" t="s">
        <v>57</v>
      </c>
      <c r="E1729" s="39" t="s">
        <v>5</v>
      </c>
    </row>
    <row r="1730" spans="1:13" ht="12.75">
      <c r="A1730" t="s">
        <v>46</v>
      </c>
      <c r="C1730" s="31" t="s">
        <v>3175</v>
      </c>
      <c r="E1730" s="33" t="s">
        <v>3176</v>
      </c>
      <c r="J1730" s="32">
        <f>0</f>
      </c>
      <c s="32">
        <f>0</f>
      </c>
      <c s="32">
        <f>0+L1731+L1735+L1739+L1743+L1747+L1751+L1755+L1759+L1763+L1767+L1771+L1775+L1779+L1783+L1787+L1791+L1795+L1799+L1803+L1807+L1811+L1815+L1819+L1823+L1827+L1831+L1835+L1839+L1843+L1847+L1851+L1855+L1859+L1863+L1867+L1871+L1875+L1879+L1883+L1887+L1891+L1895+L1899+L1903+L1907+L1911+L1915+L1919</f>
      </c>
      <c s="32">
        <f>0+M1731+M1735+M1739+M1743+M1747+M1751+M1755+M1759+M1763+M1767+M1771+M1775+M1779+M1783+M1787+M1791+M1795+M1799+M1803+M1807+M1811+M1815+M1819+M1823+M1827+M1831+M1835+M1839+M1843+M1847+M1851+M1855+M1859+M1863+M1867+M1871+M1875+M1879+M1883+M1887+M1891+M1895+M1899+M1903+M1907+M1911+M1915+M1919</f>
      </c>
    </row>
    <row r="1731" spans="1:16" ht="12.75">
      <c r="A1731" t="s">
        <v>49</v>
      </c>
      <c s="34" t="s">
        <v>3177</v>
      </c>
      <c s="34" t="s">
        <v>3178</v>
      </c>
      <c s="35" t="s">
        <v>5</v>
      </c>
      <c s="6" t="s">
        <v>3179</v>
      </c>
      <c s="36" t="s">
        <v>53</v>
      </c>
      <c s="37">
        <v>50</v>
      </c>
      <c s="36">
        <v>0</v>
      </c>
      <c s="36">
        <f>ROUND(G1731*H1731,6)</f>
      </c>
      <c r="L1731" s="38">
        <v>0</v>
      </c>
      <c s="32">
        <f>ROUND(ROUND(L1731,2)*ROUND(G1731,3),2)</f>
      </c>
      <c s="36" t="s">
        <v>919</v>
      </c>
      <c>
        <f>(M1731*21)/100</f>
      </c>
      <c t="s">
        <v>27</v>
      </c>
    </row>
    <row r="1732" spans="1:5" ht="12.75">
      <c r="A1732" s="35" t="s">
        <v>55</v>
      </c>
      <c r="E1732" s="39" t="s">
        <v>3179</v>
      </c>
    </row>
    <row r="1733" spans="1:5" ht="12.75">
      <c r="A1733" s="35" t="s">
        <v>56</v>
      </c>
      <c r="E1733" s="40" t="s">
        <v>5</v>
      </c>
    </row>
    <row r="1734" spans="1:5" ht="12.75">
      <c r="A1734" t="s">
        <v>57</v>
      </c>
      <c r="E1734" s="39" t="s">
        <v>5</v>
      </c>
    </row>
    <row r="1735" spans="1:16" ht="25.5">
      <c r="A1735" t="s">
        <v>49</v>
      </c>
      <c s="34" t="s">
        <v>3180</v>
      </c>
      <c s="34" t="s">
        <v>3181</v>
      </c>
      <c s="35" t="s">
        <v>5</v>
      </c>
      <c s="6" t="s">
        <v>3182</v>
      </c>
      <c s="36" t="s">
        <v>53</v>
      </c>
      <c s="37">
        <v>3</v>
      </c>
      <c s="36">
        <v>0.02441</v>
      </c>
      <c s="36">
        <f>ROUND(G1735*H1735,6)</f>
      </c>
      <c r="L1735" s="38">
        <v>0</v>
      </c>
      <c s="32">
        <f>ROUND(ROUND(L1735,2)*ROUND(G1735,3),2)</f>
      </c>
      <c s="36" t="s">
        <v>99</v>
      </c>
      <c>
        <f>(M1735*21)/100</f>
      </c>
      <c t="s">
        <v>27</v>
      </c>
    </row>
    <row r="1736" spans="1:5" ht="25.5">
      <c r="A1736" s="35" t="s">
        <v>55</v>
      </c>
      <c r="E1736" s="39" t="s">
        <v>3182</v>
      </c>
    </row>
    <row r="1737" spans="1:5" ht="12.75">
      <c r="A1737" s="35" t="s">
        <v>56</v>
      </c>
      <c r="E1737" s="40" t="s">
        <v>5</v>
      </c>
    </row>
    <row r="1738" spans="1:5" ht="12.75">
      <c r="A1738" t="s">
        <v>57</v>
      </c>
      <c r="E1738" s="39" t="s">
        <v>5</v>
      </c>
    </row>
    <row r="1739" spans="1:16" ht="12.75">
      <c r="A1739" t="s">
        <v>49</v>
      </c>
      <c s="34" t="s">
        <v>3183</v>
      </c>
      <c s="34" t="s">
        <v>3184</v>
      </c>
      <c s="35" t="s">
        <v>5</v>
      </c>
      <c s="6" t="s">
        <v>3185</v>
      </c>
      <c s="36" t="s">
        <v>53</v>
      </c>
      <c s="37">
        <v>3</v>
      </c>
      <c s="36">
        <v>0.035</v>
      </c>
      <c s="36">
        <f>ROUND(G1739*H1739,6)</f>
      </c>
      <c r="L1739" s="38">
        <v>0</v>
      </c>
      <c s="32">
        <f>ROUND(ROUND(L1739,2)*ROUND(G1739,3),2)</f>
      </c>
      <c s="36" t="s">
        <v>99</v>
      </c>
      <c>
        <f>(M1739*21)/100</f>
      </c>
      <c t="s">
        <v>27</v>
      </c>
    </row>
    <row r="1740" spans="1:5" ht="12.75">
      <c r="A1740" s="35" t="s">
        <v>55</v>
      </c>
      <c r="E1740" s="39" t="s">
        <v>3185</v>
      </c>
    </row>
    <row r="1741" spans="1:5" ht="12.75">
      <c r="A1741" s="35" t="s">
        <v>56</v>
      </c>
      <c r="E1741" s="40" t="s">
        <v>5</v>
      </c>
    </row>
    <row r="1742" spans="1:5" ht="12.75">
      <c r="A1742" t="s">
        <v>57</v>
      </c>
      <c r="E1742" s="39" t="s">
        <v>5</v>
      </c>
    </row>
    <row r="1743" spans="1:16" ht="12.75">
      <c r="A1743" t="s">
        <v>49</v>
      </c>
      <c s="34" t="s">
        <v>3186</v>
      </c>
      <c s="34" t="s">
        <v>3187</v>
      </c>
      <c s="35" t="s">
        <v>5</v>
      </c>
      <c s="6" t="s">
        <v>3188</v>
      </c>
      <c s="36" t="s">
        <v>53</v>
      </c>
      <c s="37">
        <v>1</v>
      </c>
      <c s="36">
        <v>0.00815</v>
      </c>
      <c s="36">
        <f>ROUND(G1743*H1743,6)</f>
      </c>
      <c r="L1743" s="38">
        <v>0</v>
      </c>
      <c s="32">
        <f>ROUND(ROUND(L1743,2)*ROUND(G1743,3),2)</f>
      </c>
      <c s="36" t="s">
        <v>99</v>
      </c>
      <c>
        <f>(M1743*21)/100</f>
      </c>
      <c t="s">
        <v>27</v>
      </c>
    </row>
    <row r="1744" spans="1:5" ht="12.75">
      <c r="A1744" s="35" t="s">
        <v>55</v>
      </c>
      <c r="E1744" s="39" t="s">
        <v>3188</v>
      </c>
    </row>
    <row r="1745" spans="1:5" ht="12.75">
      <c r="A1745" s="35" t="s">
        <v>56</v>
      </c>
      <c r="E1745" s="40" t="s">
        <v>5</v>
      </c>
    </row>
    <row r="1746" spans="1:5" ht="12.75">
      <c r="A1746" t="s">
        <v>57</v>
      </c>
      <c r="E1746" s="39" t="s">
        <v>5</v>
      </c>
    </row>
    <row r="1747" spans="1:16" ht="12.75">
      <c r="A1747" t="s">
        <v>49</v>
      </c>
      <c s="34" t="s">
        <v>3189</v>
      </c>
      <c s="34" t="s">
        <v>3190</v>
      </c>
      <c s="35" t="s">
        <v>5</v>
      </c>
      <c s="6" t="s">
        <v>3191</v>
      </c>
      <c s="36" t="s">
        <v>53</v>
      </c>
      <c s="37">
        <v>1</v>
      </c>
      <c s="36">
        <v>0.01175</v>
      </c>
      <c s="36">
        <f>ROUND(G1747*H1747,6)</f>
      </c>
      <c r="L1747" s="38">
        <v>0</v>
      </c>
      <c s="32">
        <f>ROUND(ROUND(L1747,2)*ROUND(G1747,3),2)</f>
      </c>
      <c s="36" t="s">
        <v>99</v>
      </c>
      <c>
        <f>(M1747*21)/100</f>
      </c>
      <c t="s">
        <v>27</v>
      </c>
    </row>
    <row r="1748" spans="1:5" ht="12.75">
      <c r="A1748" s="35" t="s">
        <v>55</v>
      </c>
      <c r="E1748" s="39" t="s">
        <v>3191</v>
      </c>
    </row>
    <row r="1749" spans="1:5" ht="12.75">
      <c r="A1749" s="35" t="s">
        <v>56</v>
      </c>
      <c r="E1749" s="40" t="s">
        <v>5</v>
      </c>
    </row>
    <row r="1750" spans="1:5" ht="12.75">
      <c r="A1750" t="s">
        <v>57</v>
      </c>
      <c r="E1750" s="39" t="s">
        <v>5</v>
      </c>
    </row>
    <row r="1751" spans="1:16" ht="12.75">
      <c r="A1751" t="s">
        <v>49</v>
      </c>
      <c s="34" t="s">
        <v>3192</v>
      </c>
      <c s="34" t="s">
        <v>3193</v>
      </c>
      <c s="35" t="s">
        <v>5</v>
      </c>
      <c s="6" t="s">
        <v>3194</v>
      </c>
      <c s="36" t="s">
        <v>53</v>
      </c>
      <c s="37">
        <v>4</v>
      </c>
      <c s="36">
        <v>0.0123</v>
      </c>
      <c s="36">
        <f>ROUND(G1751*H1751,6)</f>
      </c>
      <c r="L1751" s="38">
        <v>0</v>
      </c>
      <c s="32">
        <f>ROUND(ROUND(L1751,2)*ROUND(G1751,3),2)</f>
      </c>
      <c s="36" t="s">
        <v>99</v>
      </c>
      <c>
        <f>(M1751*21)/100</f>
      </c>
      <c t="s">
        <v>27</v>
      </c>
    </row>
    <row r="1752" spans="1:5" ht="12.75">
      <c r="A1752" s="35" t="s">
        <v>55</v>
      </c>
      <c r="E1752" s="39" t="s">
        <v>3194</v>
      </c>
    </row>
    <row r="1753" spans="1:5" ht="12.75">
      <c r="A1753" s="35" t="s">
        <v>56</v>
      </c>
      <c r="E1753" s="40" t="s">
        <v>5</v>
      </c>
    </row>
    <row r="1754" spans="1:5" ht="12.75">
      <c r="A1754" t="s">
        <v>57</v>
      </c>
      <c r="E1754" s="39" t="s">
        <v>5</v>
      </c>
    </row>
    <row r="1755" spans="1:16" ht="12.75">
      <c r="A1755" t="s">
        <v>49</v>
      </c>
      <c s="34" t="s">
        <v>3195</v>
      </c>
      <c s="34" t="s">
        <v>3196</v>
      </c>
      <c s="35" t="s">
        <v>5</v>
      </c>
      <c s="6" t="s">
        <v>3197</v>
      </c>
      <c s="36" t="s">
        <v>53</v>
      </c>
      <c s="37">
        <v>1</v>
      </c>
      <c s="36">
        <v>0.01645</v>
      </c>
      <c s="36">
        <f>ROUND(G1755*H1755,6)</f>
      </c>
      <c r="L1755" s="38">
        <v>0</v>
      </c>
      <c s="32">
        <f>ROUND(ROUND(L1755,2)*ROUND(G1755,3),2)</f>
      </c>
      <c s="36" t="s">
        <v>99</v>
      </c>
      <c>
        <f>(M1755*21)/100</f>
      </c>
      <c t="s">
        <v>27</v>
      </c>
    </row>
    <row r="1756" spans="1:5" ht="12.75">
      <c r="A1756" s="35" t="s">
        <v>55</v>
      </c>
      <c r="E1756" s="39" t="s">
        <v>3197</v>
      </c>
    </row>
    <row r="1757" spans="1:5" ht="12.75">
      <c r="A1757" s="35" t="s">
        <v>56</v>
      </c>
      <c r="E1757" s="40" t="s">
        <v>5</v>
      </c>
    </row>
    <row r="1758" spans="1:5" ht="12.75">
      <c r="A1758" t="s">
        <v>57</v>
      </c>
      <c r="E1758" s="39" t="s">
        <v>5</v>
      </c>
    </row>
    <row r="1759" spans="1:16" ht="12.75">
      <c r="A1759" t="s">
        <v>49</v>
      </c>
      <c s="34" t="s">
        <v>3198</v>
      </c>
      <c s="34" t="s">
        <v>3199</v>
      </c>
      <c s="35" t="s">
        <v>5</v>
      </c>
      <c s="6" t="s">
        <v>3200</v>
      </c>
      <c s="36" t="s">
        <v>53</v>
      </c>
      <c s="37">
        <v>3</v>
      </c>
      <c s="36">
        <v>0.0164</v>
      </c>
      <c s="36">
        <f>ROUND(G1759*H1759,6)</f>
      </c>
      <c r="L1759" s="38">
        <v>0</v>
      </c>
      <c s="32">
        <f>ROUND(ROUND(L1759,2)*ROUND(G1759,3),2)</f>
      </c>
      <c s="36" t="s">
        <v>99</v>
      </c>
      <c>
        <f>(M1759*21)/100</f>
      </c>
      <c t="s">
        <v>27</v>
      </c>
    </row>
    <row r="1760" spans="1:5" ht="12.75">
      <c r="A1760" s="35" t="s">
        <v>55</v>
      </c>
      <c r="E1760" s="39" t="s">
        <v>3200</v>
      </c>
    </row>
    <row r="1761" spans="1:5" ht="12.75">
      <c r="A1761" s="35" t="s">
        <v>56</v>
      </c>
      <c r="E1761" s="40" t="s">
        <v>5</v>
      </c>
    </row>
    <row r="1762" spans="1:5" ht="12.75">
      <c r="A1762" t="s">
        <v>57</v>
      </c>
      <c r="E1762" s="39" t="s">
        <v>5</v>
      </c>
    </row>
    <row r="1763" spans="1:16" ht="12.75">
      <c r="A1763" t="s">
        <v>49</v>
      </c>
      <c s="34" t="s">
        <v>3201</v>
      </c>
      <c s="34" t="s">
        <v>3202</v>
      </c>
      <c s="35" t="s">
        <v>5</v>
      </c>
      <c s="6" t="s">
        <v>3203</v>
      </c>
      <c s="36" t="s">
        <v>53</v>
      </c>
      <c s="37">
        <v>2</v>
      </c>
      <c s="36">
        <v>0.0225</v>
      </c>
      <c s="36">
        <f>ROUND(G1763*H1763,6)</f>
      </c>
      <c r="L1763" s="38">
        <v>0</v>
      </c>
      <c s="32">
        <f>ROUND(ROUND(L1763,2)*ROUND(G1763,3),2)</f>
      </c>
      <c s="36" t="s">
        <v>99</v>
      </c>
      <c>
        <f>(M1763*21)/100</f>
      </c>
      <c t="s">
        <v>27</v>
      </c>
    </row>
    <row r="1764" spans="1:5" ht="12.75">
      <c r="A1764" s="35" t="s">
        <v>55</v>
      </c>
      <c r="E1764" s="39" t="s">
        <v>3203</v>
      </c>
    </row>
    <row r="1765" spans="1:5" ht="12.75">
      <c r="A1765" s="35" t="s">
        <v>56</v>
      </c>
      <c r="E1765" s="40" t="s">
        <v>5</v>
      </c>
    </row>
    <row r="1766" spans="1:5" ht="12.75">
      <c r="A1766" t="s">
        <v>57</v>
      </c>
      <c r="E1766" s="39" t="s">
        <v>5</v>
      </c>
    </row>
    <row r="1767" spans="1:16" ht="12.75">
      <c r="A1767" t="s">
        <v>49</v>
      </c>
      <c s="34" t="s">
        <v>3204</v>
      </c>
      <c s="34" t="s">
        <v>3205</v>
      </c>
      <c s="35" t="s">
        <v>5</v>
      </c>
      <c s="6" t="s">
        <v>3206</v>
      </c>
      <c s="36" t="s">
        <v>53</v>
      </c>
      <c s="37">
        <v>2</v>
      </c>
      <c s="36">
        <v>0.0246</v>
      </c>
      <c s="36">
        <f>ROUND(G1767*H1767,6)</f>
      </c>
      <c r="L1767" s="38">
        <v>0</v>
      </c>
      <c s="32">
        <f>ROUND(ROUND(L1767,2)*ROUND(G1767,3),2)</f>
      </c>
      <c s="36" t="s">
        <v>99</v>
      </c>
      <c>
        <f>(M1767*21)/100</f>
      </c>
      <c t="s">
        <v>27</v>
      </c>
    </row>
    <row r="1768" spans="1:5" ht="12.75">
      <c r="A1768" s="35" t="s">
        <v>55</v>
      </c>
      <c r="E1768" s="39" t="s">
        <v>3206</v>
      </c>
    </row>
    <row r="1769" spans="1:5" ht="12.75">
      <c r="A1769" s="35" t="s">
        <v>56</v>
      </c>
      <c r="E1769" s="40" t="s">
        <v>5</v>
      </c>
    </row>
    <row r="1770" spans="1:5" ht="12.75">
      <c r="A1770" t="s">
        <v>57</v>
      </c>
      <c r="E1770" s="39" t="s">
        <v>5</v>
      </c>
    </row>
    <row r="1771" spans="1:16" ht="12.75">
      <c r="A1771" t="s">
        <v>49</v>
      </c>
      <c s="34" t="s">
        <v>3207</v>
      </c>
      <c s="34" t="s">
        <v>3208</v>
      </c>
      <c s="35" t="s">
        <v>5</v>
      </c>
      <c s="6" t="s">
        <v>3209</v>
      </c>
      <c s="36" t="s">
        <v>53</v>
      </c>
      <c s="37">
        <v>1</v>
      </c>
      <c s="36">
        <v>0.0369</v>
      </c>
      <c s="36">
        <f>ROUND(G1771*H1771,6)</f>
      </c>
      <c r="L1771" s="38">
        <v>0</v>
      </c>
      <c s="32">
        <f>ROUND(ROUND(L1771,2)*ROUND(G1771,3),2)</f>
      </c>
      <c s="36" t="s">
        <v>99</v>
      </c>
      <c>
        <f>(M1771*21)/100</f>
      </c>
      <c t="s">
        <v>27</v>
      </c>
    </row>
    <row r="1772" spans="1:5" ht="12.75">
      <c r="A1772" s="35" t="s">
        <v>55</v>
      </c>
      <c r="E1772" s="39" t="s">
        <v>3209</v>
      </c>
    </row>
    <row r="1773" spans="1:5" ht="12.75">
      <c r="A1773" s="35" t="s">
        <v>56</v>
      </c>
      <c r="E1773" s="40" t="s">
        <v>5</v>
      </c>
    </row>
    <row r="1774" spans="1:5" ht="12.75">
      <c r="A1774" t="s">
        <v>57</v>
      </c>
      <c r="E1774" s="39" t="s">
        <v>5</v>
      </c>
    </row>
    <row r="1775" spans="1:16" ht="12.75">
      <c r="A1775" t="s">
        <v>49</v>
      </c>
      <c s="34" t="s">
        <v>3210</v>
      </c>
      <c s="34" t="s">
        <v>3211</v>
      </c>
      <c s="35" t="s">
        <v>5</v>
      </c>
      <c s="6" t="s">
        <v>3212</v>
      </c>
      <c s="36" t="s">
        <v>53</v>
      </c>
      <c s="37">
        <v>11</v>
      </c>
      <c s="36">
        <v>0.0287</v>
      </c>
      <c s="36">
        <f>ROUND(G1775*H1775,6)</f>
      </c>
      <c r="L1775" s="38">
        <v>0</v>
      </c>
      <c s="32">
        <f>ROUND(ROUND(L1775,2)*ROUND(G1775,3),2)</f>
      </c>
      <c s="36" t="s">
        <v>99</v>
      </c>
      <c>
        <f>(M1775*21)/100</f>
      </c>
      <c t="s">
        <v>27</v>
      </c>
    </row>
    <row r="1776" spans="1:5" ht="12.75">
      <c r="A1776" s="35" t="s">
        <v>55</v>
      </c>
      <c r="E1776" s="39" t="s">
        <v>3212</v>
      </c>
    </row>
    <row r="1777" spans="1:5" ht="12.75">
      <c r="A1777" s="35" t="s">
        <v>56</v>
      </c>
      <c r="E1777" s="40" t="s">
        <v>5</v>
      </c>
    </row>
    <row r="1778" spans="1:5" ht="12.75">
      <c r="A1778" t="s">
        <v>57</v>
      </c>
      <c r="E1778" s="39" t="s">
        <v>5</v>
      </c>
    </row>
    <row r="1779" spans="1:16" ht="12.75">
      <c r="A1779" t="s">
        <v>49</v>
      </c>
      <c s="34" t="s">
        <v>3213</v>
      </c>
      <c s="34" t="s">
        <v>3214</v>
      </c>
      <c s="35" t="s">
        <v>5</v>
      </c>
      <c s="6" t="s">
        <v>3215</v>
      </c>
      <c s="36" t="s">
        <v>53</v>
      </c>
      <c s="37">
        <v>1</v>
      </c>
      <c s="36">
        <v>0.031</v>
      </c>
      <c s="36">
        <f>ROUND(G1779*H1779,6)</f>
      </c>
      <c r="L1779" s="38">
        <v>0</v>
      </c>
      <c s="32">
        <f>ROUND(ROUND(L1779,2)*ROUND(G1779,3),2)</f>
      </c>
      <c s="36" t="s">
        <v>99</v>
      </c>
      <c>
        <f>(M1779*21)/100</f>
      </c>
      <c t="s">
        <v>27</v>
      </c>
    </row>
    <row r="1780" spans="1:5" ht="12.75">
      <c r="A1780" s="35" t="s">
        <v>55</v>
      </c>
      <c r="E1780" s="39" t="s">
        <v>3215</v>
      </c>
    </row>
    <row r="1781" spans="1:5" ht="12.75">
      <c r="A1781" s="35" t="s">
        <v>56</v>
      </c>
      <c r="E1781" s="40" t="s">
        <v>5</v>
      </c>
    </row>
    <row r="1782" spans="1:5" ht="12.75">
      <c r="A1782" t="s">
        <v>57</v>
      </c>
      <c r="E1782" s="39" t="s">
        <v>5</v>
      </c>
    </row>
    <row r="1783" spans="1:16" ht="12.75">
      <c r="A1783" t="s">
        <v>49</v>
      </c>
      <c s="34" t="s">
        <v>3216</v>
      </c>
      <c s="34" t="s">
        <v>3217</v>
      </c>
      <c s="35" t="s">
        <v>5</v>
      </c>
      <c s="6" t="s">
        <v>3218</v>
      </c>
      <c s="36" t="s">
        <v>53</v>
      </c>
      <c s="37">
        <v>3</v>
      </c>
      <c s="36">
        <v>0.02583</v>
      </c>
      <c s="36">
        <f>ROUND(G1783*H1783,6)</f>
      </c>
      <c r="L1783" s="38">
        <v>0</v>
      </c>
      <c s="32">
        <f>ROUND(ROUND(L1783,2)*ROUND(G1783,3),2)</f>
      </c>
      <c s="36" t="s">
        <v>99</v>
      </c>
      <c>
        <f>(M1783*21)/100</f>
      </c>
      <c t="s">
        <v>27</v>
      </c>
    </row>
    <row r="1784" spans="1:5" ht="12.75">
      <c r="A1784" s="35" t="s">
        <v>55</v>
      </c>
      <c r="E1784" s="39" t="s">
        <v>3218</v>
      </c>
    </row>
    <row r="1785" spans="1:5" ht="12.75">
      <c r="A1785" s="35" t="s">
        <v>56</v>
      </c>
      <c r="E1785" s="40" t="s">
        <v>5</v>
      </c>
    </row>
    <row r="1786" spans="1:5" ht="12.75">
      <c r="A1786" t="s">
        <v>57</v>
      </c>
      <c r="E1786" s="39" t="s">
        <v>5</v>
      </c>
    </row>
    <row r="1787" spans="1:16" ht="12.75">
      <c r="A1787" t="s">
        <v>49</v>
      </c>
      <c s="34" t="s">
        <v>3219</v>
      </c>
      <c s="34" t="s">
        <v>3220</v>
      </c>
      <c s="35" t="s">
        <v>5</v>
      </c>
      <c s="6" t="s">
        <v>3221</v>
      </c>
      <c s="36" t="s">
        <v>53</v>
      </c>
      <c s="37">
        <v>8</v>
      </c>
      <c s="36">
        <v>0.02009</v>
      </c>
      <c s="36">
        <f>ROUND(G1787*H1787,6)</f>
      </c>
      <c r="L1787" s="38">
        <v>0</v>
      </c>
      <c s="32">
        <f>ROUND(ROUND(L1787,2)*ROUND(G1787,3),2)</f>
      </c>
      <c s="36" t="s">
        <v>99</v>
      </c>
      <c>
        <f>(M1787*21)/100</f>
      </c>
      <c t="s">
        <v>27</v>
      </c>
    </row>
    <row r="1788" spans="1:5" ht="12.75">
      <c r="A1788" s="35" t="s">
        <v>55</v>
      </c>
      <c r="E1788" s="39" t="s">
        <v>3221</v>
      </c>
    </row>
    <row r="1789" spans="1:5" ht="12.75">
      <c r="A1789" s="35" t="s">
        <v>56</v>
      </c>
      <c r="E1789" s="40" t="s">
        <v>5</v>
      </c>
    </row>
    <row r="1790" spans="1:5" ht="12.75">
      <c r="A1790" t="s">
        <v>57</v>
      </c>
      <c r="E1790" s="39" t="s">
        <v>5</v>
      </c>
    </row>
    <row r="1791" spans="1:16" ht="12.75">
      <c r="A1791" t="s">
        <v>49</v>
      </c>
      <c s="34" t="s">
        <v>3222</v>
      </c>
      <c s="34" t="s">
        <v>3223</v>
      </c>
      <c s="35" t="s">
        <v>5</v>
      </c>
      <c s="6" t="s">
        <v>3224</v>
      </c>
      <c s="36" t="s">
        <v>53</v>
      </c>
      <c s="37">
        <v>2</v>
      </c>
      <c s="36">
        <v>0.01244</v>
      </c>
      <c s="36">
        <f>ROUND(G1791*H1791,6)</f>
      </c>
      <c r="L1791" s="38">
        <v>0</v>
      </c>
      <c s="32">
        <f>ROUND(ROUND(L1791,2)*ROUND(G1791,3),2)</f>
      </c>
      <c s="36" t="s">
        <v>99</v>
      </c>
      <c>
        <f>(M1791*21)/100</f>
      </c>
      <c t="s">
        <v>27</v>
      </c>
    </row>
    <row r="1792" spans="1:5" ht="12.75">
      <c r="A1792" s="35" t="s">
        <v>55</v>
      </c>
      <c r="E1792" s="39" t="s">
        <v>3224</v>
      </c>
    </row>
    <row r="1793" spans="1:5" ht="12.75">
      <c r="A1793" s="35" t="s">
        <v>56</v>
      </c>
      <c r="E1793" s="40" t="s">
        <v>5</v>
      </c>
    </row>
    <row r="1794" spans="1:5" ht="12.75">
      <c r="A1794" t="s">
        <v>57</v>
      </c>
      <c r="E1794" s="39" t="s">
        <v>5</v>
      </c>
    </row>
    <row r="1795" spans="1:16" ht="25.5">
      <c r="A1795" t="s">
        <v>49</v>
      </c>
      <c s="34" t="s">
        <v>3225</v>
      </c>
      <c s="34" t="s">
        <v>3226</v>
      </c>
      <c s="35" t="s">
        <v>5</v>
      </c>
      <c s="6" t="s">
        <v>3227</v>
      </c>
      <c s="36" t="s">
        <v>53</v>
      </c>
      <c s="37">
        <v>3</v>
      </c>
      <c s="36">
        <v>0.03605</v>
      </c>
      <c s="36">
        <f>ROUND(G1795*H1795,6)</f>
      </c>
      <c r="L1795" s="38">
        <v>0</v>
      </c>
      <c s="32">
        <f>ROUND(ROUND(L1795,2)*ROUND(G1795,3),2)</f>
      </c>
      <c s="36" t="s">
        <v>99</v>
      </c>
      <c>
        <f>(M1795*21)/100</f>
      </c>
      <c t="s">
        <v>27</v>
      </c>
    </row>
    <row r="1796" spans="1:5" ht="25.5">
      <c r="A1796" s="35" t="s">
        <v>55</v>
      </c>
      <c r="E1796" s="39" t="s">
        <v>3227</v>
      </c>
    </row>
    <row r="1797" spans="1:5" ht="12.75">
      <c r="A1797" s="35" t="s">
        <v>56</v>
      </c>
      <c r="E1797" s="40" t="s">
        <v>5</v>
      </c>
    </row>
    <row r="1798" spans="1:5" ht="12.75">
      <c r="A1798" t="s">
        <v>57</v>
      </c>
      <c r="E1798" s="39" t="s">
        <v>5</v>
      </c>
    </row>
    <row r="1799" spans="1:16" ht="25.5">
      <c r="A1799" t="s">
        <v>49</v>
      </c>
      <c s="34" t="s">
        <v>3228</v>
      </c>
      <c s="34" t="s">
        <v>3229</v>
      </c>
      <c s="35" t="s">
        <v>5</v>
      </c>
      <c s="6" t="s">
        <v>3230</v>
      </c>
      <c s="36" t="s">
        <v>53</v>
      </c>
      <c s="37">
        <v>1</v>
      </c>
      <c s="36">
        <v>0.04195</v>
      </c>
      <c s="36">
        <f>ROUND(G1799*H1799,6)</f>
      </c>
      <c r="L1799" s="38">
        <v>0</v>
      </c>
      <c s="32">
        <f>ROUND(ROUND(L1799,2)*ROUND(G1799,3),2)</f>
      </c>
      <c s="36" t="s">
        <v>99</v>
      </c>
      <c>
        <f>(M1799*21)/100</f>
      </c>
      <c t="s">
        <v>27</v>
      </c>
    </row>
    <row r="1800" spans="1:5" ht="25.5">
      <c r="A1800" s="35" t="s">
        <v>55</v>
      </c>
      <c r="E1800" s="39" t="s">
        <v>3230</v>
      </c>
    </row>
    <row r="1801" spans="1:5" ht="12.75">
      <c r="A1801" s="35" t="s">
        <v>56</v>
      </c>
      <c r="E1801" s="40" t="s">
        <v>5</v>
      </c>
    </row>
    <row r="1802" spans="1:5" ht="12.75">
      <c r="A1802" t="s">
        <v>57</v>
      </c>
      <c r="E1802" s="39" t="s">
        <v>5</v>
      </c>
    </row>
    <row r="1803" spans="1:16" ht="12.75">
      <c r="A1803" t="s">
        <v>49</v>
      </c>
      <c s="34" t="s">
        <v>3231</v>
      </c>
      <c s="34" t="s">
        <v>3232</v>
      </c>
      <c s="35" t="s">
        <v>5</v>
      </c>
      <c s="6" t="s">
        <v>3233</v>
      </c>
      <c s="36" t="s">
        <v>53</v>
      </c>
      <c s="37">
        <v>3</v>
      </c>
      <c s="36">
        <v>0</v>
      </c>
      <c s="36">
        <f>ROUND(G1803*H1803,6)</f>
      </c>
      <c r="L1803" s="38">
        <v>0</v>
      </c>
      <c s="32">
        <f>ROUND(ROUND(L1803,2)*ROUND(G1803,3),2)</f>
      </c>
      <c s="36" t="s">
        <v>919</v>
      </c>
      <c>
        <f>(M1803*21)/100</f>
      </c>
      <c t="s">
        <v>27</v>
      </c>
    </row>
    <row r="1804" spans="1:5" ht="12.75">
      <c r="A1804" s="35" t="s">
        <v>55</v>
      </c>
      <c r="E1804" s="39" t="s">
        <v>3233</v>
      </c>
    </row>
    <row r="1805" spans="1:5" ht="12.75">
      <c r="A1805" s="35" t="s">
        <v>56</v>
      </c>
      <c r="E1805" s="40" t="s">
        <v>5</v>
      </c>
    </row>
    <row r="1806" spans="1:5" ht="12.75">
      <c r="A1806" t="s">
        <v>57</v>
      </c>
      <c r="E1806" s="39" t="s">
        <v>5</v>
      </c>
    </row>
    <row r="1807" spans="1:16" ht="12.75">
      <c r="A1807" t="s">
        <v>49</v>
      </c>
      <c s="34" t="s">
        <v>3234</v>
      </c>
      <c s="34" t="s">
        <v>3235</v>
      </c>
      <c s="35" t="s">
        <v>5</v>
      </c>
      <c s="6" t="s">
        <v>3236</v>
      </c>
      <c s="36" t="s">
        <v>53</v>
      </c>
      <c s="37">
        <v>2</v>
      </c>
      <c s="36">
        <v>0.0128</v>
      </c>
      <c s="36">
        <f>ROUND(G1807*H1807,6)</f>
      </c>
      <c r="L1807" s="38">
        <v>0</v>
      </c>
      <c s="32">
        <f>ROUND(ROUND(L1807,2)*ROUND(G1807,3),2)</f>
      </c>
      <c s="36" t="s">
        <v>99</v>
      </c>
      <c>
        <f>(M1807*21)/100</f>
      </c>
      <c t="s">
        <v>27</v>
      </c>
    </row>
    <row r="1808" spans="1:5" ht="12.75">
      <c r="A1808" s="35" t="s">
        <v>55</v>
      </c>
      <c r="E1808" s="39" t="s">
        <v>3236</v>
      </c>
    </row>
    <row r="1809" spans="1:5" ht="12.75">
      <c r="A1809" s="35" t="s">
        <v>56</v>
      </c>
      <c r="E1809" s="40" t="s">
        <v>5</v>
      </c>
    </row>
    <row r="1810" spans="1:5" ht="12.75">
      <c r="A1810" t="s">
        <v>57</v>
      </c>
      <c r="E1810" s="39" t="s">
        <v>5</v>
      </c>
    </row>
    <row r="1811" spans="1:16" ht="12.75">
      <c r="A1811" t="s">
        <v>49</v>
      </c>
      <c s="34" t="s">
        <v>3237</v>
      </c>
      <c s="34" t="s">
        <v>3238</v>
      </c>
      <c s="35" t="s">
        <v>5</v>
      </c>
      <c s="6" t="s">
        <v>3239</v>
      </c>
      <c s="36" t="s">
        <v>53</v>
      </c>
      <c s="37">
        <v>1</v>
      </c>
      <c s="36">
        <v>0.0128</v>
      </c>
      <c s="36">
        <f>ROUND(G1811*H1811,6)</f>
      </c>
      <c r="L1811" s="38">
        <v>0</v>
      </c>
      <c s="32">
        <f>ROUND(ROUND(L1811,2)*ROUND(G1811,3),2)</f>
      </c>
      <c s="36" t="s">
        <v>99</v>
      </c>
      <c>
        <f>(M1811*21)/100</f>
      </c>
      <c t="s">
        <v>27</v>
      </c>
    </row>
    <row r="1812" spans="1:5" ht="12.75">
      <c r="A1812" s="35" t="s">
        <v>55</v>
      </c>
      <c r="E1812" s="39" t="s">
        <v>3239</v>
      </c>
    </row>
    <row r="1813" spans="1:5" ht="12.75">
      <c r="A1813" s="35" t="s">
        <v>56</v>
      </c>
      <c r="E1813" s="40" t="s">
        <v>5</v>
      </c>
    </row>
    <row r="1814" spans="1:5" ht="12.75">
      <c r="A1814" t="s">
        <v>57</v>
      </c>
      <c r="E1814" s="39" t="s">
        <v>5</v>
      </c>
    </row>
    <row r="1815" spans="1:16" ht="25.5">
      <c r="A1815" t="s">
        <v>49</v>
      </c>
      <c s="34" t="s">
        <v>3240</v>
      </c>
      <c s="34" t="s">
        <v>3241</v>
      </c>
      <c s="35" t="s">
        <v>5</v>
      </c>
      <c s="6" t="s">
        <v>3242</v>
      </c>
      <c s="36" t="s">
        <v>2784</v>
      </c>
      <c s="37">
        <v>4</v>
      </c>
      <c s="36">
        <v>0.003344</v>
      </c>
      <c s="36">
        <f>ROUND(G1815*H1815,6)</f>
      </c>
      <c r="L1815" s="38">
        <v>0</v>
      </c>
      <c s="32">
        <f>ROUND(ROUND(L1815,2)*ROUND(G1815,3),2)</f>
      </c>
      <c s="36" t="s">
        <v>919</v>
      </c>
      <c>
        <f>(M1815*21)/100</f>
      </c>
      <c t="s">
        <v>27</v>
      </c>
    </row>
    <row r="1816" spans="1:5" ht="25.5">
      <c r="A1816" s="35" t="s">
        <v>55</v>
      </c>
      <c r="E1816" s="39" t="s">
        <v>3242</v>
      </c>
    </row>
    <row r="1817" spans="1:5" ht="12.75">
      <c r="A1817" s="35" t="s">
        <v>56</v>
      </c>
      <c r="E1817" s="40" t="s">
        <v>5</v>
      </c>
    </row>
    <row r="1818" spans="1:5" ht="12.75">
      <c r="A1818" t="s">
        <v>57</v>
      </c>
      <c r="E1818" s="39" t="s">
        <v>5</v>
      </c>
    </row>
    <row r="1819" spans="1:16" ht="12.75">
      <c r="A1819" t="s">
        <v>49</v>
      </c>
      <c s="34" t="s">
        <v>3243</v>
      </c>
      <c s="34" t="s">
        <v>3244</v>
      </c>
      <c s="35" t="s">
        <v>5</v>
      </c>
      <c s="6" t="s">
        <v>3245</v>
      </c>
      <c s="36" t="s">
        <v>53</v>
      </c>
      <c s="37">
        <v>2</v>
      </c>
      <c s="36">
        <v>0.0149</v>
      </c>
      <c s="36">
        <f>ROUND(G1819*H1819,6)</f>
      </c>
      <c r="L1819" s="38">
        <v>0</v>
      </c>
      <c s="32">
        <f>ROUND(ROUND(L1819,2)*ROUND(G1819,3),2)</f>
      </c>
      <c s="36" t="s">
        <v>919</v>
      </c>
      <c>
        <f>(M1819*21)/100</f>
      </c>
      <c t="s">
        <v>27</v>
      </c>
    </row>
    <row r="1820" spans="1:5" ht="12.75">
      <c r="A1820" s="35" t="s">
        <v>55</v>
      </c>
      <c r="E1820" s="39" t="s">
        <v>3245</v>
      </c>
    </row>
    <row r="1821" spans="1:5" ht="12.75">
      <c r="A1821" s="35" t="s">
        <v>56</v>
      </c>
      <c r="E1821" s="40" t="s">
        <v>5</v>
      </c>
    </row>
    <row r="1822" spans="1:5" ht="12.75">
      <c r="A1822" t="s">
        <v>57</v>
      </c>
      <c r="E1822" s="39" t="s">
        <v>5</v>
      </c>
    </row>
    <row r="1823" spans="1:16" ht="12.75">
      <c r="A1823" t="s">
        <v>49</v>
      </c>
      <c s="34" t="s">
        <v>3246</v>
      </c>
      <c s="34" t="s">
        <v>3247</v>
      </c>
      <c s="35" t="s">
        <v>5</v>
      </c>
      <c s="6" t="s">
        <v>3248</v>
      </c>
      <c s="36" t="s">
        <v>53</v>
      </c>
      <c s="37">
        <v>2</v>
      </c>
      <c s="36">
        <v>0.0214</v>
      </c>
      <c s="36">
        <f>ROUND(G1823*H1823,6)</f>
      </c>
      <c r="L1823" s="38">
        <v>0</v>
      </c>
      <c s="32">
        <f>ROUND(ROUND(L1823,2)*ROUND(G1823,3),2)</f>
      </c>
      <c s="36" t="s">
        <v>919</v>
      </c>
      <c>
        <f>(M1823*21)/100</f>
      </c>
      <c t="s">
        <v>27</v>
      </c>
    </row>
    <row r="1824" spans="1:5" ht="12.75">
      <c r="A1824" s="35" t="s">
        <v>55</v>
      </c>
      <c r="E1824" s="39" t="s">
        <v>3248</v>
      </c>
    </row>
    <row r="1825" spans="1:5" ht="12.75">
      <c r="A1825" s="35" t="s">
        <v>56</v>
      </c>
      <c r="E1825" s="40" t="s">
        <v>5</v>
      </c>
    </row>
    <row r="1826" spans="1:5" ht="12.75">
      <c r="A1826" t="s">
        <v>57</v>
      </c>
      <c r="E1826" s="39" t="s">
        <v>5</v>
      </c>
    </row>
    <row r="1827" spans="1:16" ht="12.75">
      <c r="A1827" t="s">
        <v>49</v>
      </c>
      <c s="34" t="s">
        <v>3249</v>
      </c>
      <c s="34" t="s">
        <v>3250</v>
      </c>
      <c s="35" t="s">
        <v>5</v>
      </c>
      <c s="6" t="s">
        <v>3251</v>
      </c>
      <c s="36" t="s">
        <v>3252</v>
      </c>
      <c s="37">
        <v>2</v>
      </c>
      <c s="36">
        <v>0.0012</v>
      </c>
      <c s="36">
        <f>ROUND(G1827*H1827,6)</f>
      </c>
      <c r="L1827" s="38">
        <v>0</v>
      </c>
      <c s="32">
        <f>ROUND(ROUND(L1827,2)*ROUND(G1827,3),2)</f>
      </c>
      <c s="36" t="s">
        <v>919</v>
      </c>
      <c>
        <f>(M1827*21)/100</f>
      </c>
      <c t="s">
        <v>27</v>
      </c>
    </row>
    <row r="1828" spans="1:5" ht="12.75">
      <c r="A1828" s="35" t="s">
        <v>55</v>
      </c>
      <c r="E1828" s="39" t="s">
        <v>3251</v>
      </c>
    </row>
    <row r="1829" spans="1:5" ht="12.75">
      <c r="A1829" s="35" t="s">
        <v>56</v>
      </c>
      <c r="E1829" s="40" t="s">
        <v>5</v>
      </c>
    </row>
    <row r="1830" spans="1:5" ht="12.75">
      <c r="A1830" t="s">
        <v>57</v>
      </c>
      <c r="E1830" s="39" t="s">
        <v>5</v>
      </c>
    </row>
    <row r="1831" spans="1:16" ht="12.75">
      <c r="A1831" t="s">
        <v>49</v>
      </c>
      <c s="34" t="s">
        <v>3253</v>
      </c>
      <c s="34" t="s">
        <v>3254</v>
      </c>
      <c s="35" t="s">
        <v>5</v>
      </c>
      <c s="6" t="s">
        <v>3255</v>
      </c>
      <c s="36" t="s">
        <v>3252</v>
      </c>
      <c s="37">
        <v>2</v>
      </c>
      <c s="36">
        <v>0.0012</v>
      </c>
      <c s="36">
        <f>ROUND(G1831*H1831,6)</f>
      </c>
      <c r="L1831" s="38">
        <v>0</v>
      </c>
      <c s="32">
        <f>ROUND(ROUND(L1831,2)*ROUND(G1831,3),2)</f>
      </c>
      <c s="36" t="s">
        <v>919</v>
      </c>
      <c>
        <f>(M1831*21)/100</f>
      </c>
      <c t="s">
        <v>27</v>
      </c>
    </row>
    <row r="1832" spans="1:5" ht="12.75">
      <c r="A1832" s="35" t="s">
        <v>55</v>
      </c>
      <c r="E1832" s="39" t="s">
        <v>3255</v>
      </c>
    </row>
    <row r="1833" spans="1:5" ht="12.75">
      <c r="A1833" s="35" t="s">
        <v>56</v>
      </c>
      <c r="E1833" s="40" t="s">
        <v>5</v>
      </c>
    </row>
    <row r="1834" spans="1:5" ht="12.75">
      <c r="A1834" t="s">
        <v>57</v>
      </c>
      <c r="E1834" s="39" t="s">
        <v>5</v>
      </c>
    </row>
    <row r="1835" spans="1:16" ht="25.5">
      <c r="A1835" t="s">
        <v>49</v>
      </c>
      <c s="34" t="s">
        <v>3256</v>
      </c>
      <c s="34" t="s">
        <v>3257</v>
      </c>
      <c s="35" t="s">
        <v>5</v>
      </c>
      <c s="6" t="s">
        <v>3258</v>
      </c>
      <c s="36" t="s">
        <v>64</v>
      </c>
      <c s="37">
        <v>1700</v>
      </c>
      <c s="36">
        <v>0.000111</v>
      </c>
      <c s="36">
        <f>ROUND(G1835*H1835,6)</f>
      </c>
      <c r="L1835" s="38">
        <v>0</v>
      </c>
      <c s="32">
        <f>ROUND(ROUND(L1835,2)*ROUND(G1835,3),2)</f>
      </c>
      <c s="36" t="s">
        <v>919</v>
      </c>
      <c>
        <f>(M1835*21)/100</f>
      </c>
      <c t="s">
        <v>27</v>
      </c>
    </row>
    <row r="1836" spans="1:5" ht="25.5">
      <c r="A1836" s="35" t="s">
        <v>55</v>
      </c>
      <c r="E1836" s="39" t="s">
        <v>3258</v>
      </c>
    </row>
    <row r="1837" spans="1:5" ht="12.75">
      <c r="A1837" s="35" t="s">
        <v>56</v>
      </c>
      <c r="E1837" s="40" t="s">
        <v>5</v>
      </c>
    </row>
    <row r="1838" spans="1:5" ht="12.75">
      <c r="A1838" t="s">
        <v>57</v>
      </c>
      <c r="E1838" s="39" t="s">
        <v>5</v>
      </c>
    </row>
    <row r="1839" spans="1:16" ht="12.75">
      <c r="A1839" t="s">
        <v>49</v>
      </c>
      <c s="34" t="s">
        <v>3259</v>
      </c>
      <c s="34" t="s">
        <v>3260</v>
      </c>
      <c s="35" t="s">
        <v>5</v>
      </c>
      <c s="6" t="s">
        <v>3261</v>
      </c>
      <c s="36" t="s">
        <v>53</v>
      </c>
      <c s="37">
        <v>28</v>
      </c>
      <c s="36">
        <v>5E-05</v>
      </c>
      <c s="36">
        <f>ROUND(G1839*H1839,6)</f>
      </c>
      <c r="L1839" s="38">
        <v>0</v>
      </c>
      <c s="32">
        <f>ROUND(ROUND(L1839,2)*ROUND(G1839,3),2)</f>
      </c>
      <c s="36" t="s">
        <v>919</v>
      </c>
      <c>
        <f>(M1839*21)/100</f>
      </c>
      <c t="s">
        <v>27</v>
      </c>
    </row>
    <row r="1840" spans="1:5" ht="12.75">
      <c r="A1840" s="35" t="s">
        <v>55</v>
      </c>
      <c r="E1840" s="39" t="s">
        <v>3261</v>
      </c>
    </row>
    <row r="1841" spans="1:5" ht="12.75">
      <c r="A1841" s="35" t="s">
        <v>56</v>
      </c>
      <c r="E1841" s="40" t="s">
        <v>5</v>
      </c>
    </row>
    <row r="1842" spans="1:5" ht="12.75">
      <c r="A1842" t="s">
        <v>57</v>
      </c>
      <c r="E1842" s="39" t="s">
        <v>3262</v>
      </c>
    </row>
    <row r="1843" spans="1:16" ht="12.75">
      <c r="A1843" t="s">
        <v>49</v>
      </c>
      <c s="34" t="s">
        <v>3263</v>
      </c>
      <c s="34" t="s">
        <v>3264</v>
      </c>
      <c s="35" t="s">
        <v>5</v>
      </c>
      <c s="6" t="s">
        <v>3265</v>
      </c>
      <c s="36" t="s">
        <v>53</v>
      </c>
      <c s="37">
        <v>62</v>
      </c>
      <c s="36">
        <v>5E-05</v>
      </c>
      <c s="36">
        <f>ROUND(G1843*H1843,6)</f>
      </c>
      <c r="L1843" s="38">
        <v>0</v>
      </c>
      <c s="32">
        <f>ROUND(ROUND(L1843,2)*ROUND(G1843,3),2)</f>
      </c>
      <c s="36" t="s">
        <v>99</v>
      </c>
      <c>
        <f>(M1843*21)/100</f>
      </c>
      <c t="s">
        <v>27</v>
      </c>
    </row>
    <row r="1844" spans="1:5" ht="12.75">
      <c r="A1844" s="35" t="s">
        <v>55</v>
      </c>
      <c r="E1844" s="39" t="s">
        <v>3265</v>
      </c>
    </row>
    <row r="1845" spans="1:5" ht="12.75">
      <c r="A1845" s="35" t="s">
        <v>56</v>
      </c>
      <c r="E1845" s="40" t="s">
        <v>5</v>
      </c>
    </row>
    <row r="1846" spans="1:5" ht="12.75">
      <c r="A1846" t="s">
        <v>57</v>
      </c>
      <c r="E1846" s="39" t="s">
        <v>5</v>
      </c>
    </row>
    <row r="1847" spans="1:16" ht="12.75">
      <c r="A1847" t="s">
        <v>49</v>
      </c>
      <c s="34" t="s">
        <v>3266</v>
      </c>
      <c s="34" t="s">
        <v>3267</v>
      </c>
      <c s="35" t="s">
        <v>5</v>
      </c>
      <c s="6" t="s">
        <v>3268</v>
      </c>
      <c s="36" t="s">
        <v>53</v>
      </c>
      <c s="37">
        <v>24</v>
      </c>
      <c s="36">
        <v>6E-05</v>
      </c>
      <c s="36">
        <f>ROUND(G1847*H1847,6)</f>
      </c>
      <c r="L1847" s="38">
        <v>0</v>
      </c>
      <c s="32">
        <f>ROUND(ROUND(L1847,2)*ROUND(G1847,3),2)</f>
      </c>
      <c s="36" t="s">
        <v>99</v>
      </c>
      <c>
        <f>(M1847*21)/100</f>
      </c>
      <c t="s">
        <v>27</v>
      </c>
    </row>
    <row r="1848" spans="1:5" ht="12.75">
      <c r="A1848" s="35" t="s">
        <v>55</v>
      </c>
      <c r="E1848" s="39" t="s">
        <v>3268</v>
      </c>
    </row>
    <row r="1849" spans="1:5" ht="12.75">
      <c r="A1849" s="35" t="s">
        <v>56</v>
      </c>
      <c r="E1849" s="40" t="s">
        <v>5</v>
      </c>
    </row>
    <row r="1850" spans="1:5" ht="12.75">
      <c r="A1850" t="s">
        <v>57</v>
      </c>
      <c r="E1850" s="39" t="s">
        <v>5</v>
      </c>
    </row>
    <row r="1851" spans="1:16" ht="12.75">
      <c r="A1851" t="s">
        <v>49</v>
      </c>
      <c s="34" t="s">
        <v>3269</v>
      </c>
      <c s="34" t="s">
        <v>3270</v>
      </c>
      <c s="35" t="s">
        <v>5</v>
      </c>
      <c s="6" t="s">
        <v>3271</v>
      </c>
      <c s="36" t="s">
        <v>53</v>
      </c>
      <c s="37">
        <v>46</v>
      </c>
      <c s="36">
        <v>0.00012</v>
      </c>
      <c s="36">
        <f>ROUND(G1851*H1851,6)</f>
      </c>
      <c r="L1851" s="38">
        <v>0</v>
      </c>
      <c s="32">
        <f>ROUND(ROUND(L1851,2)*ROUND(G1851,3),2)</f>
      </c>
      <c s="36" t="s">
        <v>99</v>
      </c>
      <c>
        <f>(M1851*21)/100</f>
      </c>
      <c t="s">
        <v>27</v>
      </c>
    </row>
    <row r="1852" spans="1:5" ht="12.75">
      <c r="A1852" s="35" t="s">
        <v>55</v>
      </c>
      <c r="E1852" s="39" t="s">
        <v>3271</v>
      </c>
    </row>
    <row r="1853" spans="1:5" ht="12.75">
      <c r="A1853" s="35" t="s">
        <v>56</v>
      </c>
      <c r="E1853" s="40" t="s">
        <v>5</v>
      </c>
    </row>
    <row r="1854" spans="1:5" ht="12.75">
      <c r="A1854" t="s">
        <v>57</v>
      </c>
      <c r="E1854" s="39" t="s">
        <v>5</v>
      </c>
    </row>
    <row r="1855" spans="1:16" ht="12.75">
      <c r="A1855" t="s">
        <v>49</v>
      </c>
      <c s="34" t="s">
        <v>3272</v>
      </c>
      <c s="34" t="s">
        <v>3273</v>
      </c>
      <c s="35" t="s">
        <v>5</v>
      </c>
      <c s="6" t="s">
        <v>3274</v>
      </c>
      <c s="36" t="s">
        <v>1171</v>
      </c>
      <c s="37">
        <v>60</v>
      </c>
      <c s="36">
        <v>0.001</v>
      </c>
      <c s="36">
        <f>ROUND(G1855*H1855,6)</f>
      </c>
      <c r="L1855" s="38">
        <v>0</v>
      </c>
      <c s="32">
        <f>ROUND(ROUND(L1855,2)*ROUND(G1855,3),2)</f>
      </c>
      <c s="36" t="s">
        <v>99</v>
      </c>
      <c>
        <f>(M1855*21)/100</f>
      </c>
      <c t="s">
        <v>27</v>
      </c>
    </row>
    <row r="1856" spans="1:5" ht="12.75">
      <c r="A1856" s="35" t="s">
        <v>55</v>
      </c>
      <c r="E1856" s="39" t="s">
        <v>3274</v>
      </c>
    </row>
    <row r="1857" spans="1:5" ht="12.75">
      <c r="A1857" s="35" t="s">
        <v>56</v>
      </c>
      <c r="E1857" s="40" t="s">
        <v>5</v>
      </c>
    </row>
    <row r="1858" spans="1:5" ht="12.75">
      <c r="A1858" t="s">
        <v>57</v>
      </c>
      <c r="E1858" s="39" t="s">
        <v>3275</v>
      </c>
    </row>
    <row r="1859" spans="1:16" ht="25.5">
      <c r="A1859" t="s">
        <v>49</v>
      </c>
      <c s="34" t="s">
        <v>3276</v>
      </c>
      <c s="34" t="s">
        <v>3277</v>
      </c>
      <c s="35" t="s">
        <v>5</v>
      </c>
      <c s="6" t="s">
        <v>3278</v>
      </c>
      <c s="36" t="s">
        <v>423</v>
      </c>
      <c s="37">
        <v>180</v>
      </c>
      <c s="36">
        <v>0.001232</v>
      </c>
      <c s="36">
        <f>ROUND(G1859*H1859,6)</f>
      </c>
      <c r="L1859" s="38">
        <v>0</v>
      </c>
      <c s="32">
        <f>ROUND(ROUND(L1859,2)*ROUND(G1859,3),2)</f>
      </c>
      <c s="36" t="s">
        <v>919</v>
      </c>
      <c>
        <f>(M1859*21)/100</f>
      </c>
      <c t="s">
        <v>27</v>
      </c>
    </row>
    <row r="1860" spans="1:5" ht="25.5">
      <c r="A1860" s="35" t="s">
        <v>55</v>
      </c>
      <c r="E1860" s="39" t="s">
        <v>3278</v>
      </c>
    </row>
    <row r="1861" spans="1:5" ht="12.75">
      <c r="A1861" s="35" t="s">
        <v>56</v>
      </c>
      <c r="E1861" s="40" t="s">
        <v>5</v>
      </c>
    </row>
    <row r="1862" spans="1:5" ht="12.75">
      <c r="A1862" t="s">
        <v>57</v>
      </c>
      <c r="E1862" s="39" t="s">
        <v>5</v>
      </c>
    </row>
    <row r="1863" spans="1:16" ht="25.5">
      <c r="A1863" t="s">
        <v>49</v>
      </c>
      <c s="34" t="s">
        <v>3279</v>
      </c>
      <c s="34" t="s">
        <v>3280</v>
      </c>
      <c s="35" t="s">
        <v>5</v>
      </c>
      <c s="6" t="s">
        <v>3281</v>
      </c>
      <c s="36" t="s">
        <v>423</v>
      </c>
      <c s="37">
        <v>80</v>
      </c>
      <c s="36">
        <v>0.00121</v>
      </c>
      <c s="36">
        <f>ROUND(G1863*H1863,6)</f>
      </c>
      <c r="L1863" s="38">
        <v>0</v>
      </c>
      <c s="32">
        <f>ROUND(ROUND(L1863,2)*ROUND(G1863,3),2)</f>
      </c>
      <c s="36" t="s">
        <v>919</v>
      </c>
      <c>
        <f>(M1863*21)/100</f>
      </c>
      <c t="s">
        <v>27</v>
      </c>
    </row>
    <row r="1864" spans="1:5" ht="25.5">
      <c r="A1864" s="35" t="s">
        <v>55</v>
      </c>
      <c r="E1864" s="39" t="s">
        <v>3281</v>
      </c>
    </row>
    <row r="1865" spans="1:5" ht="12.75">
      <c r="A1865" s="35" t="s">
        <v>56</v>
      </c>
      <c r="E1865" s="40" t="s">
        <v>5</v>
      </c>
    </row>
    <row r="1866" spans="1:5" ht="12.75">
      <c r="A1866" t="s">
        <v>57</v>
      </c>
      <c r="E1866" s="39" t="s">
        <v>5</v>
      </c>
    </row>
    <row r="1867" spans="1:16" ht="12.75">
      <c r="A1867" t="s">
        <v>49</v>
      </c>
      <c s="34" t="s">
        <v>3282</v>
      </c>
      <c s="34" t="s">
        <v>3283</v>
      </c>
      <c s="35" t="s">
        <v>5</v>
      </c>
      <c s="6" t="s">
        <v>3284</v>
      </c>
      <c s="36" t="s">
        <v>64</v>
      </c>
      <c s="37">
        <v>280</v>
      </c>
      <c s="36">
        <v>5.5E-05</v>
      </c>
      <c s="36">
        <f>ROUND(G1867*H1867,6)</f>
      </c>
      <c r="L1867" s="38">
        <v>0</v>
      </c>
      <c s="32">
        <f>ROUND(ROUND(L1867,2)*ROUND(G1867,3),2)</f>
      </c>
      <c s="36" t="s">
        <v>919</v>
      </c>
      <c>
        <f>(M1867*21)/100</f>
      </c>
      <c t="s">
        <v>27</v>
      </c>
    </row>
    <row r="1868" spans="1:5" ht="12.75">
      <c r="A1868" s="35" t="s">
        <v>55</v>
      </c>
      <c r="E1868" s="39" t="s">
        <v>3284</v>
      </c>
    </row>
    <row r="1869" spans="1:5" ht="12.75">
      <c r="A1869" s="35" t="s">
        <v>56</v>
      </c>
      <c r="E1869" s="40" t="s">
        <v>5</v>
      </c>
    </row>
    <row r="1870" spans="1:5" ht="12.75">
      <c r="A1870" t="s">
        <v>57</v>
      </c>
      <c r="E1870" s="39" t="s">
        <v>3285</v>
      </c>
    </row>
    <row r="1871" spans="1:16" ht="12.75">
      <c r="A1871" t="s">
        <v>49</v>
      </c>
      <c s="34" t="s">
        <v>3286</v>
      </c>
      <c s="34" t="s">
        <v>3287</v>
      </c>
      <c s="35" t="s">
        <v>5</v>
      </c>
      <c s="6" t="s">
        <v>3288</v>
      </c>
      <c s="36" t="s">
        <v>64</v>
      </c>
      <c s="37">
        <v>90</v>
      </c>
      <c s="36">
        <v>9.9E-05</v>
      </c>
      <c s="36">
        <f>ROUND(G1871*H1871,6)</f>
      </c>
      <c r="L1871" s="38">
        <v>0</v>
      </c>
      <c s="32">
        <f>ROUND(ROUND(L1871,2)*ROUND(G1871,3),2)</f>
      </c>
      <c s="36" t="s">
        <v>919</v>
      </c>
      <c>
        <f>(M1871*21)/100</f>
      </c>
      <c t="s">
        <v>27</v>
      </c>
    </row>
    <row r="1872" spans="1:5" ht="12.75">
      <c r="A1872" s="35" t="s">
        <v>55</v>
      </c>
      <c r="E1872" s="39" t="s">
        <v>3288</v>
      </c>
    </row>
    <row r="1873" spans="1:5" ht="12.75">
      <c r="A1873" s="35" t="s">
        <v>56</v>
      </c>
      <c r="E1873" s="40" t="s">
        <v>5</v>
      </c>
    </row>
    <row r="1874" spans="1:5" ht="12.75">
      <c r="A1874" t="s">
        <v>57</v>
      </c>
      <c r="E1874" s="39" t="s">
        <v>3289</v>
      </c>
    </row>
    <row r="1875" spans="1:16" ht="25.5">
      <c r="A1875" t="s">
        <v>49</v>
      </c>
      <c s="34" t="s">
        <v>3290</v>
      </c>
      <c s="34" t="s">
        <v>3291</v>
      </c>
      <c s="35" t="s">
        <v>5</v>
      </c>
      <c s="6" t="s">
        <v>3292</v>
      </c>
      <c s="36" t="s">
        <v>53</v>
      </c>
      <c s="37">
        <v>1</v>
      </c>
      <c s="36">
        <v>0.0032</v>
      </c>
      <c s="36">
        <f>ROUND(G1875*H1875,6)</f>
      </c>
      <c r="L1875" s="38">
        <v>0</v>
      </c>
      <c s="32">
        <f>ROUND(ROUND(L1875,2)*ROUND(G1875,3),2)</f>
      </c>
      <c s="36" t="s">
        <v>99</v>
      </c>
      <c>
        <f>(M1875*21)/100</f>
      </c>
      <c t="s">
        <v>27</v>
      </c>
    </row>
    <row r="1876" spans="1:5" ht="25.5">
      <c r="A1876" s="35" t="s">
        <v>55</v>
      </c>
      <c r="E1876" s="39" t="s">
        <v>3292</v>
      </c>
    </row>
    <row r="1877" spans="1:5" ht="12.75">
      <c r="A1877" s="35" t="s">
        <v>56</v>
      </c>
      <c r="E1877" s="40" t="s">
        <v>5</v>
      </c>
    </row>
    <row r="1878" spans="1:5" ht="12.75">
      <c r="A1878" t="s">
        <v>57</v>
      </c>
      <c r="E1878" s="39" t="s">
        <v>5</v>
      </c>
    </row>
    <row r="1879" spans="1:16" ht="25.5">
      <c r="A1879" t="s">
        <v>49</v>
      </c>
      <c s="34" t="s">
        <v>3293</v>
      </c>
      <c s="34" t="s">
        <v>3294</v>
      </c>
      <c s="35" t="s">
        <v>5</v>
      </c>
      <c s="6" t="s">
        <v>3295</v>
      </c>
      <c s="36" t="s">
        <v>53</v>
      </c>
      <c s="37">
        <v>1</v>
      </c>
      <c s="36">
        <v>0.0042</v>
      </c>
      <c s="36">
        <f>ROUND(G1879*H1879,6)</f>
      </c>
      <c r="L1879" s="38">
        <v>0</v>
      </c>
      <c s="32">
        <f>ROUND(ROUND(L1879,2)*ROUND(G1879,3),2)</f>
      </c>
      <c s="36" t="s">
        <v>99</v>
      </c>
      <c>
        <f>(M1879*21)/100</f>
      </c>
      <c t="s">
        <v>27</v>
      </c>
    </row>
    <row r="1880" spans="1:5" ht="25.5">
      <c r="A1880" s="35" t="s">
        <v>55</v>
      </c>
      <c r="E1880" s="39" t="s">
        <v>3295</v>
      </c>
    </row>
    <row r="1881" spans="1:5" ht="12.75">
      <c r="A1881" s="35" t="s">
        <v>56</v>
      </c>
      <c r="E1881" s="40" t="s">
        <v>5</v>
      </c>
    </row>
    <row r="1882" spans="1:5" ht="12.75">
      <c r="A1882" t="s">
        <v>57</v>
      </c>
      <c r="E1882" s="39" t="s">
        <v>5</v>
      </c>
    </row>
    <row r="1883" spans="1:16" ht="25.5">
      <c r="A1883" t="s">
        <v>49</v>
      </c>
      <c s="34" t="s">
        <v>3296</v>
      </c>
      <c s="34" t="s">
        <v>3297</v>
      </c>
      <c s="35" t="s">
        <v>5</v>
      </c>
      <c s="6" t="s">
        <v>3298</v>
      </c>
      <c s="36" t="s">
        <v>53</v>
      </c>
      <c s="37">
        <v>1</v>
      </c>
      <c s="36">
        <v>0.00765</v>
      </c>
      <c s="36">
        <f>ROUND(G1883*H1883,6)</f>
      </c>
      <c r="L1883" s="38">
        <v>0</v>
      </c>
      <c s="32">
        <f>ROUND(ROUND(L1883,2)*ROUND(G1883,3),2)</f>
      </c>
      <c s="36" t="s">
        <v>99</v>
      </c>
      <c>
        <f>(M1883*21)/100</f>
      </c>
      <c t="s">
        <v>27</v>
      </c>
    </row>
    <row r="1884" spans="1:5" ht="25.5">
      <c r="A1884" s="35" t="s">
        <v>55</v>
      </c>
      <c r="E1884" s="39" t="s">
        <v>3298</v>
      </c>
    </row>
    <row r="1885" spans="1:5" ht="12.75">
      <c r="A1885" s="35" t="s">
        <v>56</v>
      </c>
      <c r="E1885" s="40" t="s">
        <v>5</v>
      </c>
    </row>
    <row r="1886" spans="1:5" ht="12.75">
      <c r="A1886" t="s">
        <v>57</v>
      </c>
      <c r="E1886" s="39" t="s">
        <v>5</v>
      </c>
    </row>
    <row r="1887" spans="1:16" ht="25.5">
      <c r="A1887" t="s">
        <v>49</v>
      </c>
      <c s="34" t="s">
        <v>3299</v>
      </c>
      <c s="34" t="s">
        <v>3300</v>
      </c>
      <c s="35" t="s">
        <v>5</v>
      </c>
      <c s="6" t="s">
        <v>3301</v>
      </c>
      <c s="36" t="s">
        <v>53</v>
      </c>
      <c s="37">
        <v>2</v>
      </c>
      <c s="36">
        <v>0.0107</v>
      </c>
      <c s="36">
        <f>ROUND(G1887*H1887,6)</f>
      </c>
      <c r="L1887" s="38">
        <v>0</v>
      </c>
      <c s="32">
        <f>ROUND(ROUND(L1887,2)*ROUND(G1887,3),2)</f>
      </c>
      <c s="36" t="s">
        <v>919</v>
      </c>
      <c>
        <f>(M1887*21)/100</f>
      </c>
      <c t="s">
        <v>27</v>
      </c>
    </row>
    <row r="1888" spans="1:5" ht="25.5">
      <c r="A1888" s="35" t="s">
        <v>55</v>
      </c>
      <c r="E1888" s="39" t="s">
        <v>3301</v>
      </c>
    </row>
    <row r="1889" spans="1:5" ht="12.75">
      <c r="A1889" s="35" t="s">
        <v>56</v>
      </c>
      <c r="E1889" s="40" t="s">
        <v>5</v>
      </c>
    </row>
    <row r="1890" spans="1:5" ht="12.75">
      <c r="A1890" t="s">
        <v>57</v>
      </c>
      <c r="E1890" s="39" t="s">
        <v>5</v>
      </c>
    </row>
    <row r="1891" spans="1:16" ht="25.5">
      <c r="A1891" t="s">
        <v>49</v>
      </c>
      <c s="34" t="s">
        <v>3302</v>
      </c>
      <c s="34" t="s">
        <v>3303</v>
      </c>
      <c s="35" t="s">
        <v>5</v>
      </c>
      <c s="6" t="s">
        <v>3304</v>
      </c>
      <c s="36" t="s">
        <v>53</v>
      </c>
      <c s="37">
        <v>1</v>
      </c>
      <c s="36">
        <v>0.0132</v>
      </c>
      <c s="36">
        <f>ROUND(G1891*H1891,6)</f>
      </c>
      <c r="L1891" s="38">
        <v>0</v>
      </c>
      <c s="32">
        <f>ROUND(ROUND(L1891,2)*ROUND(G1891,3),2)</f>
      </c>
      <c s="36" t="s">
        <v>919</v>
      </c>
      <c>
        <f>(M1891*21)/100</f>
      </c>
      <c t="s">
        <v>27</v>
      </c>
    </row>
    <row r="1892" spans="1:5" ht="25.5">
      <c r="A1892" s="35" t="s">
        <v>55</v>
      </c>
      <c r="E1892" s="39" t="s">
        <v>3304</v>
      </c>
    </row>
    <row r="1893" spans="1:5" ht="12.75">
      <c r="A1893" s="35" t="s">
        <v>56</v>
      </c>
      <c r="E1893" s="40" t="s">
        <v>5</v>
      </c>
    </row>
    <row r="1894" spans="1:5" ht="12.75">
      <c r="A1894" t="s">
        <v>57</v>
      </c>
      <c r="E1894" s="39" t="s">
        <v>5</v>
      </c>
    </row>
    <row r="1895" spans="1:16" ht="25.5">
      <c r="A1895" t="s">
        <v>49</v>
      </c>
      <c s="34" t="s">
        <v>3305</v>
      </c>
      <c s="34" t="s">
        <v>3306</v>
      </c>
      <c s="35" t="s">
        <v>5</v>
      </c>
      <c s="6" t="s">
        <v>3307</v>
      </c>
      <c s="36" t="s">
        <v>53</v>
      </c>
      <c s="37">
        <v>28</v>
      </c>
      <c s="36">
        <v>7E-05</v>
      </c>
      <c s="36">
        <f>ROUND(G1895*H1895,6)</f>
      </c>
      <c r="L1895" s="38">
        <v>0</v>
      </c>
      <c s="32">
        <f>ROUND(ROUND(L1895,2)*ROUND(G1895,3),2)</f>
      </c>
      <c s="36" t="s">
        <v>919</v>
      </c>
      <c>
        <f>(M1895*21)/100</f>
      </c>
      <c t="s">
        <v>27</v>
      </c>
    </row>
    <row r="1896" spans="1:5" ht="25.5">
      <c r="A1896" s="35" t="s">
        <v>55</v>
      </c>
      <c r="E1896" s="39" t="s">
        <v>3307</v>
      </c>
    </row>
    <row r="1897" spans="1:5" ht="12.75">
      <c r="A1897" s="35" t="s">
        <v>56</v>
      </c>
      <c r="E1897" s="40" t="s">
        <v>5</v>
      </c>
    </row>
    <row r="1898" spans="1:5" ht="12.75">
      <c r="A1898" t="s">
        <v>57</v>
      </c>
      <c r="E1898" s="39" t="s">
        <v>5</v>
      </c>
    </row>
    <row r="1899" spans="1:16" ht="25.5">
      <c r="A1899" t="s">
        <v>49</v>
      </c>
      <c s="34" t="s">
        <v>3308</v>
      </c>
      <c s="34" t="s">
        <v>3309</v>
      </c>
      <c s="35" t="s">
        <v>5</v>
      </c>
      <c s="6" t="s">
        <v>3310</v>
      </c>
      <c s="36" t="s">
        <v>53</v>
      </c>
      <c s="37">
        <v>11</v>
      </c>
      <c s="36">
        <v>0.00015</v>
      </c>
      <c s="36">
        <f>ROUND(G1899*H1899,6)</f>
      </c>
      <c r="L1899" s="38">
        <v>0</v>
      </c>
      <c s="32">
        <f>ROUND(ROUND(L1899,2)*ROUND(G1899,3),2)</f>
      </c>
      <c s="36" t="s">
        <v>919</v>
      </c>
      <c>
        <f>(M1899*21)/100</f>
      </c>
      <c t="s">
        <v>27</v>
      </c>
    </row>
    <row r="1900" spans="1:5" ht="25.5">
      <c r="A1900" s="35" t="s">
        <v>55</v>
      </c>
      <c r="E1900" s="39" t="s">
        <v>3310</v>
      </c>
    </row>
    <row r="1901" spans="1:5" ht="12.75">
      <c r="A1901" s="35" t="s">
        <v>56</v>
      </c>
      <c r="E1901" s="40" t="s">
        <v>5</v>
      </c>
    </row>
    <row r="1902" spans="1:5" ht="12.75">
      <c r="A1902" t="s">
        <v>57</v>
      </c>
      <c r="E1902" s="39" t="s">
        <v>5</v>
      </c>
    </row>
    <row r="1903" spans="1:16" ht="12.75">
      <c r="A1903" t="s">
        <v>49</v>
      </c>
      <c s="34" t="s">
        <v>3311</v>
      </c>
      <c s="34" t="s">
        <v>3312</v>
      </c>
      <c s="35" t="s">
        <v>5</v>
      </c>
      <c s="6" t="s">
        <v>3313</v>
      </c>
      <c s="36" t="s">
        <v>53</v>
      </c>
      <c s="37">
        <v>14</v>
      </c>
      <c s="36">
        <v>0.00012</v>
      </c>
      <c s="36">
        <f>ROUND(G1903*H1903,6)</f>
      </c>
      <c r="L1903" s="38">
        <v>0</v>
      </c>
      <c s="32">
        <f>ROUND(ROUND(L1903,2)*ROUND(G1903,3),2)</f>
      </c>
      <c s="36" t="s">
        <v>919</v>
      </c>
      <c>
        <f>(M1903*21)/100</f>
      </c>
      <c t="s">
        <v>27</v>
      </c>
    </row>
    <row r="1904" spans="1:5" ht="12.75">
      <c r="A1904" s="35" t="s">
        <v>55</v>
      </c>
      <c r="E1904" s="39" t="s">
        <v>3313</v>
      </c>
    </row>
    <row r="1905" spans="1:5" ht="12.75">
      <c r="A1905" s="35" t="s">
        <v>56</v>
      </c>
      <c r="E1905" s="40" t="s">
        <v>5</v>
      </c>
    </row>
    <row r="1906" spans="1:5" ht="12.75">
      <c r="A1906" t="s">
        <v>57</v>
      </c>
      <c r="E1906" s="39" t="s">
        <v>5</v>
      </c>
    </row>
    <row r="1907" spans="1:16" ht="25.5">
      <c r="A1907" t="s">
        <v>49</v>
      </c>
      <c s="34" t="s">
        <v>3314</v>
      </c>
      <c s="34" t="s">
        <v>3315</v>
      </c>
      <c s="35" t="s">
        <v>5</v>
      </c>
      <c s="6" t="s">
        <v>3316</v>
      </c>
      <c s="36" t="s">
        <v>53</v>
      </c>
      <c s="37">
        <v>3</v>
      </c>
      <c s="36">
        <v>0.0004</v>
      </c>
      <c s="36">
        <f>ROUND(G1907*H1907,6)</f>
      </c>
      <c r="L1907" s="38">
        <v>0</v>
      </c>
      <c s="32">
        <f>ROUND(ROUND(L1907,2)*ROUND(G1907,3),2)</f>
      </c>
      <c s="36" t="s">
        <v>99</v>
      </c>
      <c>
        <f>(M1907*21)/100</f>
      </c>
      <c t="s">
        <v>27</v>
      </c>
    </row>
    <row r="1908" spans="1:5" ht="25.5">
      <c r="A1908" s="35" t="s">
        <v>55</v>
      </c>
      <c r="E1908" s="39" t="s">
        <v>3316</v>
      </c>
    </row>
    <row r="1909" spans="1:5" ht="12.75">
      <c r="A1909" s="35" t="s">
        <v>56</v>
      </c>
      <c r="E1909" s="40" t="s">
        <v>5</v>
      </c>
    </row>
    <row r="1910" spans="1:5" ht="12.75">
      <c r="A1910" t="s">
        <v>57</v>
      </c>
      <c r="E1910" s="39" t="s">
        <v>5</v>
      </c>
    </row>
    <row r="1911" spans="1:16" ht="12.75">
      <c r="A1911" t="s">
        <v>49</v>
      </c>
      <c s="34" t="s">
        <v>3317</v>
      </c>
      <c s="34" t="s">
        <v>3318</v>
      </c>
      <c s="35" t="s">
        <v>5</v>
      </c>
      <c s="6" t="s">
        <v>3319</v>
      </c>
      <c s="36" t="s">
        <v>53</v>
      </c>
      <c s="37">
        <v>3</v>
      </c>
      <c s="36">
        <v>0.0004</v>
      </c>
      <c s="36">
        <f>ROUND(G1911*H1911,6)</f>
      </c>
      <c r="L1911" s="38">
        <v>0</v>
      </c>
      <c s="32">
        <f>ROUND(ROUND(L1911,2)*ROUND(G1911,3),2)</f>
      </c>
      <c s="36" t="s">
        <v>99</v>
      </c>
      <c>
        <f>(M1911*21)/100</f>
      </c>
      <c t="s">
        <v>27</v>
      </c>
    </row>
    <row r="1912" spans="1:5" ht="12.75">
      <c r="A1912" s="35" t="s">
        <v>55</v>
      </c>
      <c r="E1912" s="39" t="s">
        <v>3319</v>
      </c>
    </row>
    <row r="1913" spans="1:5" ht="12.75">
      <c r="A1913" s="35" t="s">
        <v>56</v>
      </c>
      <c r="E1913" s="40" t="s">
        <v>5</v>
      </c>
    </row>
    <row r="1914" spans="1:5" ht="12.75">
      <c r="A1914" t="s">
        <v>57</v>
      </c>
      <c r="E1914" s="39" t="s">
        <v>5</v>
      </c>
    </row>
    <row r="1915" spans="1:16" ht="12.75">
      <c r="A1915" t="s">
        <v>49</v>
      </c>
      <c s="34" t="s">
        <v>3320</v>
      </c>
      <c s="34" t="s">
        <v>3321</v>
      </c>
      <c s="35" t="s">
        <v>5</v>
      </c>
      <c s="6" t="s">
        <v>3322</v>
      </c>
      <c s="36" t="s">
        <v>865</v>
      </c>
      <c s="37">
        <v>1</v>
      </c>
      <c s="36">
        <v>0</v>
      </c>
      <c s="36">
        <f>ROUND(G1915*H1915,6)</f>
      </c>
      <c r="L1915" s="38">
        <v>0</v>
      </c>
      <c s="32">
        <f>ROUND(ROUND(L1915,2)*ROUND(G1915,3),2)</f>
      </c>
      <c s="36" t="s">
        <v>99</v>
      </c>
      <c>
        <f>(M1915*21)/100</f>
      </c>
      <c t="s">
        <v>27</v>
      </c>
    </row>
    <row r="1916" spans="1:5" ht="12.75">
      <c r="A1916" s="35" t="s">
        <v>55</v>
      </c>
      <c r="E1916" s="39" t="s">
        <v>3322</v>
      </c>
    </row>
    <row r="1917" spans="1:5" ht="12.75">
      <c r="A1917" s="35" t="s">
        <v>56</v>
      </c>
      <c r="E1917" s="40" t="s">
        <v>5</v>
      </c>
    </row>
    <row r="1918" spans="1:5" ht="12.75">
      <c r="A1918" t="s">
        <v>57</v>
      </c>
      <c r="E1918" s="39" t="s">
        <v>5</v>
      </c>
    </row>
    <row r="1919" spans="1:16" ht="25.5">
      <c r="A1919" t="s">
        <v>49</v>
      </c>
      <c s="34" t="s">
        <v>3323</v>
      </c>
      <c s="34" t="s">
        <v>3324</v>
      </c>
      <c s="35" t="s">
        <v>5</v>
      </c>
      <c s="6" t="s">
        <v>3325</v>
      </c>
      <c s="36" t="s">
        <v>932</v>
      </c>
      <c s="37">
        <v>1.955</v>
      </c>
      <c s="36">
        <v>0</v>
      </c>
      <c s="36">
        <f>ROUND(G1919*H1919,6)</f>
      </c>
      <c r="L1919" s="38">
        <v>0</v>
      </c>
      <c s="32">
        <f>ROUND(ROUND(L1919,2)*ROUND(G1919,3),2)</f>
      </c>
      <c s="36" t="s">
        <v>919</v>
      </c>
      <c>
        <f>(M1919*21)/100</f>
      </c>
      <c t="s">
        <v>27</v>
      </c>
    </row>
    <row r="1920" spans="1:5" ht="25.5">
      <c r="A1920" s="35" t="s">
        <v>55</v>
      </c>
      <c r="E1920" s="39" t="s">
        <v>3325</v>
      </c>
    </row>
    <row r="1921" spans="1:5" ht="12.75">
      <c r="A1921" s="35" t="s">
        <v>56</v>
      </c>
      <c r="E1921" s="40" t="s">
        <v>5</v>
      </c>
    </row>
    <row r="1922" spans="1:5" ht="12.75">
      <c r="A1922" t="s">
        <v>57</v>
      </c>
      <c r="E1922" s="39" t="s">
        <v>5</v>
      </c>
    </row>
    <row r="1923" spans="1:13" ht="12.75">
      <c r="A1923" t="s">
        <v>46</v>
      </c>
      <c r="C1923" s="31" t="s">
        <v>3326</v>
      </c>
      <c r="E1923" s="33" t="s">
        <v>3327</v>
      </c>
      <c r="J1923" s="32">
        <f>0</f>
      </c>
      <c s="32">
        <f>0</f>
      </c>
      <c s="32">
        <f>0+L1924+L1928+L1932+L1936+L1940+L1944+L1948+L1952+L1956+L1960+L1964+L1968+L1972+L1976+L1980+L1984+L1988+L1992+L1996+L2000+L2004+L2008+L2012+L2016+L2020+L2024+L2028+L2032+L2036+L2040+L2044+L2048+L2052+L2056+L2060+L2064+L2068+L2072+L2076+L2080+L2084+L2088+L2092+L2096+L2100+L2104+L2108</f>
      </c>
      <c s="32">
        <f>0+M1924+M1928+M1932+M1936+M1940+M1944+M1948+M1952+M1956+M1960+M1964+M1968+M1972+M1976+M1980+M1984+M1988+M1992+M1996+M2000+M2004+M2008+M2012+M2016+M2020+M2024+M2028+M2032+M2036+M2040+M2044+M2048+M2052+M2056+M2060+M2064+M2068+M2072+M2076+M2080+M2084+M2088+M2092+M2096+M2100+M2104+M2108</f>
      </c>
    </row>
    <row r="1924" spans="1:16" ht="12.75">
      <c r="A1924" t="s">
        <v>49</v>
      </c>
      <c s="34" t="s">
        <v>3328</v>
      </c>
      <c s="34" t="s">
        <v>3329</v>
      </c>
      <c s="35" t="s">
        <v>5</v>
      </c>
      <c s="6" t="s">
        <v>3330</v>
      </c>
      <c s="36" t="s">
        <v>53</v>
      </c>
      <c s="37">
        <v>1</v>
      </c>
      <c s="36">
        <v>0</v>
      </c>
      <c s="36">
        <f>ROUND(G1924*H1924,6)</f>
      </c>
      <c r="L1924" s="38">
        <v>0</v>
      </c>
      <c s="32">
        <f>ROUND(ROUND(L1924,2)*ROUND(G1924,3),2)</f>
      </c>
      <c s="36" t="s">
        <v>99</v>
      </c>
      <c>
        <f>(M1924*21)/100</f>
      </c>
      <c t="s">
        <v>27</v>
      </c>
    </row>
    <row r="1925" spans="1:5" ht="12.75">
      <c r="A1925" s="35" t="s">
        <v>55</v>
      </c>
      <c r="E1925" s="39" t="s">
        <v>3330</v>
      </c>
    </row>
    <row r="1926" spans="1:5" ht="12.75">
      <c r="A1926" s="35" t="s">
        <v>56</v>
      </c>
      <c r="E1926" s="40" t="s">
        <v>5</v>
      </c>
    </row>
    <row r="1927" spans="1:5" ht="63.75">
      <c r="A1927" t="s">
        <v>57</v>
      </c>
      <c r="E1927" s="39" t="s">
        <v>3331</v>
      </c>
    </row>
    <row r="1928" spans="1:16" ht="12.75">
      <c r="A1928" t="s">
        <v>49</v>
      </c>
      <c s="34" t="s">
        <v>3332</v>
      </c>
      <c s="34" t="s">
        <v>3333</v>
      </c>
      <c s="35" t="s">
        <v>5</v>
      </c>
      <c s="6" t="s">
        <v>3334</v>
      </c>
      <c s="36" t="s">
        <v>865</v>
      </c>
      <c s="37">
        <v>1</v>
      </c>
      <c s="36">
        <v>0</v>
      </c>
      <c s="36">
        <f>ROUND(G1928*H1928,6)</f>
      </c>
      <c r="L1928" s="38">
        <v>0</v>
      </c>
      <c s="32">
        <f>ROUND(ROUND(L1928,2)*ROUND(G1928,3),2)</f>
      </c>
      <c s="36" t="s">
        <v>99</v>
      </c>
      <c>
        <f>(M1928*21)/100</f>
      </c>
      <c t="s">
        <v>27</v>
      </c>
    </row>
    <row r="1929" spans="1:5" ht="12.75">
      <c r="A1929" s="35" t="s">
        <v>55</v>
      </c>
      <c r="E1929" s="39" t="s">
        <v>3334</v>
      </c>
    </row>
    <row r="1930" spans="1:5" ht="12.75">
      <c r="A1930" s="35" t="s">
        <v>56</v>
      </c>
      <c r="E1930" s="40" t="s">
        <v>5</v>
      </c>
    </row>
    <row r="1931" spans="1:5" ht="12.75">
      <c r="A1931" t="s">
        <v>57</v>
      </c>
      <c r="E1931" s="39" t="s">
        <v>5</v>
      </c>
    </row>
    <row r="1932" spans="1:16" ht="12.75">
      <c r="A1932" t="s">
        <v>49</v>
      </c>
      <c s="34" t="s">
        <v>3335</v>
      </c>
      <c s="34" t="s">
        <v>3336</v>
      </c>
      <c s="35" t="s">
        <v>5</v>
      </c>
      <c s="6" t="s">
        <v>3337</v>
      </c>
      <c s="36" t="s">
        <v>53</v>
      </c>
      <c s="37">
        <v>1</v>
      </c>
      <c s="36">
        <v>0</v>
      </c>
      <c s="36">
        <f>ROUND(G1932*H1932,6)</f>
      </c>
      <c r="L1932" s="38">
        <v>0</v>
      </c>
      <c s="32">
        <f>ROUND(ROUND(L1932,2)*ROUND(G1932,3),2)</f>
      </c>
      <c s="36" t="s">
        <v>99</v>
      </c>
      <c>
        <f>(M1932*21)/100</f>
      </c>
      <c t="s">
        <v>27</v>
      </c>
    </row>
    <row r="1933" spans="1:5" ht="12.75">
      <c r="A1933" s="35" t="s">
        <v>55</v>
      </c>
      <c r="E1933" s="39" t="s">
        <v>3337</v>
      </c>
    </row>
    <row r="1934" spans="1:5" ht="12.75">
      <c r="A1934" s="35" t="s">
        <v>56</v>
      </c>
      <c r="E1934" s="40" t="s">
        <v>5</v>
      </c>
    </row>
    <row r="1935" spans="1:5" ht="63.75">
      <c r="A1935" t="s">
        <v>57</v>
      </c>
      <c r="E1935" s="39" t="s">
        <v>3331</v>
      </c>
    </row>
    <row r="1936" spans="1:16" ht="12.75">
      <c r="A1936" t="s">
        <v>49</v>
      </c>
      <c s="34" t="s">
        <v>3338</v>
      </c>
      <c s="34" t="s">
        <v>3339</v>
      </c>
      <c s="35" t="s">
        <v>5</v>
      </c>
      <c s="6" t="s">
        <v>3340</v>
      </c>
      <c s="36" t="s">
        <v>865</v>
      </c>
      <c s="37">
        <v>1</v>
      </c>
      <c s="36">
        <v>0</v>
      </c>
      <c s="36">
        <f>ROUND(G1936*H1936,6)</f>
      </c>
      <c r="L1936" s="38">
        <v>0</v>
      </c>
      <c s="32">
        <f>ROUND(ROUND(L1936,2)*ROUND(G1936,3),2)</f>
      </c>
      <c s="36" t="s">
        <v>99</v>
      </c>
      <c>
        <f>(M1936*21)/100</f>
      </c>
      <c t="s">
        <v>27</v>
      </c>
    </row>
    <row r="1937" spans="1:5" ht="12.75">
      <c r="A1937" s="35" t="s">
        <v>55</v>
      </c>
      <c r="E1937" s="39" t="s">
        <v>3340</v>
      </c>
    </row>
    <row r="1938" spans="1:5" ht="12.75">
      <c r="A1938" s="35" t="s">
        <v>56</v>
      </c>
      <c r="E1938" s="40" t="s">
        <v>5</v>
      </c>
    </row>
    <row r="1939" spans="1:5" ht="12.75">
      <c r="A1939" t="s">
        <v>57</v>
      </c>
      <c r="E1939" s="39" t="s">
        <v>5</v>
      </c>
    </row>
    <row r="1940" spans="1:16" ht="12.75">
      <c r="A1940" t="s">
        <v>49</v>
      </c>
      <c s="34" t="s">
        <v>3341</v>
      </c>
      <c s="34" t="s">
        <v>3342</v>
      </c>
      <c s="35" t="s">
        <v>5</v>
      </c>
      <c s="6" t="s">
        <v>3343</v>
      </c>
      <c s="36" t="s">
        <v>53</v>
      </c>
      <c s="37">
        <v>1</v>
      </c>
      <c s="36">
        <v>0</v>
      </c>
      <c s="36">
        <f>ROUND(G1940*H1940,6)</f>
      </c>
      <c r="L1940" s="38">
        <v>0</v>
      </c>
      <c s="32">
        <f>ROUND(ROUND(L1940,2)*ROUND(G1940,3),2)</f>
      </c>
      <c s="36" t="s">
        <v>99</v>
      </c>
      <c>
        <f>(M1940*21)/100</f>
      </c>
      <c t="s">
        <v>27</v>
      </c>
    </row>
    <row r="1941" spans="1:5" ht="12.75">
      <c r="A1941" s="35" t="s">
        <v>55</v>
      </c>
      <c r="E1941" s="39" t="s">
        <v>3343</v>
      </c>
    </row>
    <row r="1942" spans="1:5" ht="12.75">
      <c r="A1942" s="35" t="s">
        <v>56</v>
      </c>
      <c r="E1942" s="40" t="s">
        <v>5</v>
      </c>
    </row>
    <row r="1943" spans="1:5" ht="63.75">
      <c r="A1943" t="s">
        <v>57</v>
      </c>
      <c r="E1943" s="39" t="s">
        <v>3331</v>
      </c>
    </row>
    <row r="1944" spans="1:16" ht="12.75">
      <c r="A1944" t="s">
        <v>49</v>
      </c>
      <c s="34" t="s">
        <v>3344</v>
      </c>
      <c s="34" t="s">
        <v>3345</v>
      </c>
      <c s="35" t="s">
        <v>5</v>
      </c>
      <c s="6" t="s">
        <v>3346</v>
      </c>
      <c s="36" t="s">
        <v>865</v>
      </c>
      <c s="37">
        <v>1</v>
      </c>
      <c s="36">
        <v>0</v>
      </c>
      <c s="36">
        <f>ROUND(G1944*H1944,6)</f>
      </c>
      <c r="L1944" s="38">
        <v>0</v>
      </c>
      <c s="32">
        <f>ROUND(ROUND(L1944,2)*ROUND(G1944,3),2)</f>
      </c>
      <c s="36" t="s">
        <v>99</v>
      </c>
      <c>
        <f>(M1944*21)/100</f>
      </c>
      <c t="s">
        <v>27</v>
      </c>
    </row>
    <row r="1945" spans="1:5" ht="12.75">
      <c r="A1945" s="35" t="s">
        <v>55</v>
      </c>
      <c r="E1945" s="39" t="s">
        <v>3346</v>
      </c>
    </row>
    <row r="1946" spans="1:5" ht="12.75">
      <c r="A1946" s="35" t="s">
        <v>56</v>
      </c>
      <c r="E1946" s="40" t="s">
        <v>5</v>
      </c>
    </row>
    <row r="1947" spans="1:5" ht="12.75">
      <c r="A1947" t="s">
        <v>57</v>
      </c>
      <c r="E1947" s="39" t="s">
        <v>5</v>
      </c>
    </row>
    <row r="1948" spans="1:16" ht="12.75">
      <c r="A1948" t="s">
        <v>49</v>
      </c>
      <c s="34" t="s">
        <v>3347</v>
      </c>
      <c s="34" t="s">
        <v>3348</v>
      </c>
      <c s="35" t="s">
        <v>5</v>
      </c>
      <c s="6" t="s">
        <v>3349</v>
      </c>
      <c s="36" t="s">
        <v>53</v>
      </c>
      <c s="37">
        <v>1</v>
      </c>
      <c s="36">
        <v>0</v>
      </c>
      <c s="36">
        <f>ROUND(G1948*H1948,6)</f>
      </c>
      <c r="L1948" s="38">
        <v>0</v>
      </c>
      <c s="32">
        <f>ROUND(ROUND(L1948,2)*ROUND(G1948,3),2)</f>
      </c>
      <c s="36" t="s">
        <v>99</v>
      </c>
      <c>
        <f>(M1948*21)/100</f>
      </c>
      <c t="s">
        <v>27</v>
      </c>
    </row>
    <row r="1949" spans="1:5" ht="12.75">
      <c r="A1949" s="35" t="s">
        <v>55</v>
      </c>
      <c r="E1949" s="39" t="s">
        <v>3349</v>
      </c>
    </row>
    <row r="1950" spans="1:5" ht="12.75">
      <c r="A1950" s="35" t="s">
        <v>56</v>
      </c>
      <c r="E1950" s="40" t="s">
        <v>5</v>
      </c>
    </row>
    <row r="1951" spans="1:5" ht="51">
      <c r="A1951" t="s">
        <v>57</v>
      </c>
      <c r="E1951" s="39" t="s">
        <v>3350</v>
      </c>
    </row>
    <row r="1952" spans="1:16" ht="12.75">
      <c r="A1952" t="s">
        <v>49</v>
      </c>
      <c s="34" t="s">
        <v>3351</v>
      </c>
      <c s="34" t="s">
        <v>3352</v>
      </c>
      <c s="35" t="s">
        <v>5</v>
      </c>
      <c s="6" t="s">
        <v>3353</v>
      </c>
      <c s="36" t="s">
        <v>865</v>
      </c>
      <c s="37">
        <v>1</v>
      </c>
      <c s="36">
        <v>0</v>
      </c>
      <c s="36">
        <f>ROUND(G1952*H1952,6)</f>
      </c>
      <c r="L1952" s="38">
        <v>0</v>
      </c>
      <c s="32">
        <f>ROUND(ROUND(L1952,2)*ROUND(G1952,3),2)</f>
      </c>
      <c s="36" t="s">
        <v>99</v>
      </c>
      <c>
        <f>(M1952*21)/100</f>
      </c>
      <c t="s">
        <v>27</v>
      </c>
    </row>
    <row r="1953" spans="1:5" ht="12.75">
      <c r="A1953" s="35" t="s">
        <v>55</v>
      </c>
      <c r="E1953" s="39" t="s">
        <v>3353</v>
      </c>
    </row>
    <row r="1954" spans="1:5" ht="12.75">
      <c r="A1954" s="35" t="s">
        <v>56</v>
      </c>
      <c r="E1954" s="40" t="s">
        <v>5</v>
      </c>
    </row>
    <row r="1955" spans="1:5" ht="12.75">
      <c r="A1955" t="s">
        <v>57</v>
      </c>
      <c r="E1955" s="39" t="s">
        <v>5</v>
      </c>
    </row>
    <row r="1956" spans="1:16" ht="38.25">
      <c r="A1956" t="s">
        <v>49</v>
      </c>
      <c s="34" t="s">
        <v>3354</v>
      </c>
      <c s="34" t="s">
        <v>3355</v>
      </c>
      <c s="35" t="s">
        <v>5</v>
      </c>
      <c s="6" t="s">
        <v>3356</v>
      </c>
      <c s="36" t="s">
        <v>64</v>
      </c>
      <c s="37">
        <v>65</v>
      </c>
      <c s="36">
        <v>0</v>
      </c>
      <c s="36">
        <f>ROUND(G1956*H1956,6)</f>
      </c>
      <c r="L1956" s="38">
        <v>0</v>
      </c>
      <c s="32">
        <f>ROUND(ROUND(L1956,2)*ROUND(G1956,3),2)</f>
      </c>
      <c s="36" t="s">
        <v>919</v>
      </c>
      <c>
        <f>(M1956*21)/100</f>
      </c>
      <c t="s">
        <v>27</v>
      </c>
    </row>
    <row r="1957" spans="1:5" ht="38.25">
      <c r="A1957" s="35" t="s">
        <v>55</v>
      </c>
      <c r="E1957" s="39" t="s">
        <v>3357</v>
      </c>
    </row>
    <row r="1958" spans="1:5" ht="12.75">
      <c r="A1958" s="35" t="s">
        <v>56</v>
      </c>
      <c r="E1958" s="40" t="s">
        <v>5</v>
      </c>
    </row>
    <row r="1959" spans="1:5" ht="12.75">
      <c r="A1959" t="s">
        <v>57</v>
      </c>
      <c r="E1959" s="39" t="s">
        <v>5</v>
      </c>
    </row>
    <row r="1960" spans="1:16" ht="25.5">
      <c r="A1960" t="s">
        <v>49</v>
      </c>
      <c s="34" t="s">
        <v>3358</v>
      </c>
      <c s="34" t="s">
        <v>3359</v>
      </c>
      <c s="35" t="s">
        <v>5</v>
      </c>
      <c s="6" t="s">
        <v>3360</v>
      </c>
      <c s="36" t="s">
        <v>64</v>
      </c>
      <c s="37">
        <v>74.75</v>
      </c>
      <c s="36">
        <v>0.00011</v>
      </c>
      <c s="36">
        <f>ROUND(G1960*H1960,6)</f>
      </c>
      <c r="L1960" s="38">
        <v>0</v>
      </c>
      <c s="32">
        <f>ROUND(ROUND(L1960,2)*ROUND(G1960,3),2)</f>
      </c>
      <c s="36" t="s">
        <v>919</v>
      </c>
      <c>
        <f>(M1960*21)/100</f>
      </c>
      <c t="s">
        <v>27</v>
      </c>
    </row>
    <row r="1961" spans="1:5" ht="25.5">
      <c r="A1961" s="35" t="s">
        <v>55</v>
      </c>
      <c r="E1961" s="39" t="s">
        <v>3360</v>
      </c>
    </row>
    <row r="1962" spans="1:5" ht="12.75">
      <c r="A1962" s="35" t="s">
        <v>56</v>
      </c>
      <c r="E1962" s="40" t="s">
        <v>5</v>
      </c>
    </row>
    <row r="1963" spans="1:5" ht="12.75">
      <c r="A1963" t="s">
        <v>57</v>
      </c>
      <c r="E1963" s="39" t="s">
        <v>5</v>
      </c>
    </row>
    <row r="1964" spans="1:16" ht="12.75">
      <c r="A1964" t="s">
        <v>49</v>
      </c>
      <c s="34" t="s">
        <v>3361</v>
      </c>
      <c s="34" t="s">
        <v>3362</v>
      </c>
      <c s="35" t="s">
        <v>5</v>
      </c>
      <c s="6" t="s">
        <v>3363</v>
      </c>
      <c s="36" t="s">
        <v>64</v>
      </c>
      <c s="37">
        <v>4950</v>
      </c>
      <c s="36">
        <v>0</v>
      </c>
      <c s="36">
        <f>ROUND(G1964*H1964,6)</f>
      </c>
      <c r="L1964" s="38">
        <v>0</v>
      </c>
      <c s="32">
        <f>ROUND(ROUND(L1964,2)*ROUND(G1964,3),2)</f>
      </c>
      <c s="36" t="s">
        <v>919</v>
      </c>
      <c>
        <f>(M1964*21)/100</f>
      </c>
      <c t="s">
        <v>27</v>
      </c>
    </row>
    <row r="1965" spans="1:5" ht="12.75">
      <c r="A1965" s="35" t="s">
        <v>55</v>
      </c>
      <c r="E1965" s="39" t="s">
        <v>3363</v>
      </c>
    </row>
    <row r="1966" spans="1:5" ht="12.75">
      <c r="A1966" s="35" t="s">
        <v>56</v>
      </c>
      <c r="E1966" s="40" t="s">
        <v>5</v>
      </c>
    </row>
    <row r="1967" spans="1:5" ht="12.75">
      <c r="A1967" t="s">
        <v>57</v>
      </c>
      <c r="E1967" s="39" t="s">
        <v>5</v>
      </c>
    </row>
    <row r="1968" spans="1:16" ht="25.5">
      <c r="A1968" t="s">
        <v>49</v>
      </c>
      <c s="34" t="s">
        <v>3364</v>
      </c>
      <c s="34" t="s">
        <v>3365</v>
      </c>
      <c s="35" t="s">
        <v>5</v>
      </c>
      <c s="6" t="s">
        <v>3366</v>
      </c>
      <c s="36" t="s">
        <v>64</v>
      </c>
      <c s="37">
        <v>2520</v>
      </c>
      <c s="36">
        <v>5E-05</v>
      </c>
      <c s="36">
        <f>ROUND(G1968*H1968,6)</f>
      </c>
      <c r="L1968" s="38">
        <v>0</v>
      </c>
      <c s="32">
        <f>ROUND(ROUND(L1968,2)*ROUND(G1968,3),2)</f>
      </c>
      <c s="36" t="s">
        <v>919</v>
      </c>
      <c>
        <f>(M1968*21)/100</f>
      </c>
      <c t="s">
        <v>27</v>
      </c>
    </row>
    <row r="1969" spans="1:5" ht="25.5">
      <c r="A1969" s="35" t="s">
        <v>55</v>
      </c>
      <c r="E1969" s="39" t="s">
        <v>3366</v>
      </c>
    </row>
    <row r="1970" spans="1:5" ht="12.75">
      <c r="A1970" s="35" t="s">
        <v>56</v>
      </c>
      <c r="E1970" s="40" t="s">
        <v>5</v>
      </c>
    </row>
    <row r="1971" spans="1:5" ht="12.75">
      <c r="A1971" t="s">
        <v>57</v>
      </c>
      <c r="E1971" s="39" t="s">
        <v>5</v>
      </c>
    </row>
    <row r="1972" spans="1:16" ht="25.5">
      <c r="A1972" t="s">
        <v>49</v>
      </c>
      <c s="34" t="s">
        <v>3367</v>
      </c>
      <c s="34" t="s">
        <v>3368</v>
      </c>
      <c s="35" t="s">
        <v>5</v>
      </c>
      <c s="6" t="s">
        <v>3369</v>
      </c>
      <c s="36" t="s">
        <v>64</v>
      </c>
      <c s="37">
        <v>402.5</v>
      </c>
      <c s="36">
        <v>0.0002</v>
      </c>
      <c s="36">
        <f>ROUND(G1972*H1972,6)</f>
      </c>
      <c r="L1972" s="38">
        <v>0</v>
      </c>
      <c s="32">
        <f>ROUND(ROUND(L1972,2)*ROUND(G1972,3),2)</f>
      </c>
      <c s="36" t="s">
        <v>919</v>
      </c>
      <c>
        <f>(M1972*21)/100</f>
      </c>
      <c t="s">
        <v>27</v>
      </c>
    </row>
    <row r="1973" spans="1:5" ht="25.5">
      <c r="A1973" s="35" t="s">
        <v>55</v>
      </c>
      <c r="E1973" s="39" t="s">
        <v>3369</v>
      </c>
    </row>
    <row r="1974" spans="1:5" ht="12.75">
      <c r="A1974" s="35" t="s">
        <v>56</v>
      </c>
      <c r="E1974" s="40" t="s">
        <v>5</v>
      </c>
    </row>
    <row r="1975" spans="1:5" ht="12.75">
      <c r="A1975" t="s">
        <v>57</v>
      </c>
      <c r="E1975" s="39" t="s">
        <v>5</v>
      </c>
    </row>
    <row r="1976" spans="1:16" ht="12.75">
      <c r="A1976" t="s">
        <v>49</v>
      </c>
      <c s="34" t="s">
        <v>3370</v>
      </c>
      <c s="34" t="s">
        <v>3371</v>
      </c>
      <c s="35" t="s">
        <v>5</v>
      </c>
      <c s="6" t="s">
        <v>3372</v>
      </c>
      <c s="36" t="s">
        <v>64</v>
      </c>
      <c s="37">
        <v>2875</v>
      </c>
      <c s="36">
        <v>6E-05</v>
      </c>
      <c s="36">
        <f>ROUND(G1976*H1976,6)</f>
      </c>
      <c r="L1976" s="38">
        <v>0</v>
      </c>
      <c s="32">
        <f>ROUND(ROUND(L1976,2)*ROUND(G1976,3),2)</f>
      </c>
      <c s="36" t="s">
        <v>99</v>
      </c>
      <c>
        <f>(M1976*21)/100</f>
      </c>
      <c t="s">
        <v>27</v>
      </c>
    </row>
    <row r="1977" spans="1:5" ht="12.75">
      <c r="A1977" s="35" t="s">
        <v>55</v>
      </c>
      <c r="E1977" s="39" t="s">
        <v>3372</v>
      </c>
    </row>
    <row r="1978" spans="1:5" ht="12.75">
      <c r="A1978" s="35" t="s">
        <v>56</v>
      </c>
      <c r="E1978" s="40" t="s">
        <v>5</v>
      </c>
    </row>
    <row r="1979" spans="1:5" ht="12.75">
      <c r="A1979" t="s">
        <v>57</v>
      </c>
      <c r="E1979" s="39" t="s">
        <v>5</v>
      </c>
    </row>
    <row r="1980" spans="1:16" ht="12.75">
      <c r="A1980" t="s">
        <v>49</v>
      </c>
      <c s="34" t="s">
        <v>3373</v>
      </c>
      <c s="34" t="s">
        <v>3374</v>
      </c>
      <c s="35" t="s">
        <v>5</v>
      </c>
      <c s="6" t="s">
        <v>3375</v>
      </c>
      <c s="36" t="s">
        <v>64</v>
      </c>
      <c s="37">
        <v>280</v>
      </c>
      <c s="36">
        <v>0</v>
      </c>
      <c s="36">
        <f>ROUND(G1980*H1980,6)</f>
      </c>
      <c r="L1980" s="38">
        <v>0</v>
      </c>
      <c s="32">
        <f>ROUND(ROUND(L1980,2)*ROUND(G1980,3),2)</f>
      </c>
      <c s="36" t="s">
        <v>919</v>
      </c>
      <c>
        <f>(M1980*21)/100</f>
      </c>
      <c t="s">
        <v>27</v>
      </c>
    </row>
    <row r="1981" spans="1:5" ht="12.75">
      <c r="A1981" s="35" t="s">
        <v>55</v>
      </c>
      <c r="E1981" s="39" t="s">
        <v>3375</v>
      </c>
    </row>
    <row r="1982" spans="1:5" ht="12.75">
      <c r="A1982" s="35" t="s">
        <v>56</v>
      </c>
      <c r="E1982" s="40" t="s">
        <v>5</v>
      </c>
    </row>
    <row r="1983" spans="1:5" ht="12.75">
      <c r="A1983" t="s">
        <v>57</v>
      </c>
      <c r="E1983" s="39" t="s">
        <v>5</v>
      </c>
    </row>
    <row r="1984" spans="1:16" ht="25.5">
      <c r="A1984" t="s">
        <v>49</v>
      </c>
      <c s="34" t="s">
        <v>3376</v>
      </c>
      <c s="34" t="s">
        <v>3377</v>
      </c>
      <c s="35" t="s">
        <v>5</v>
      </c>
      <c s="6" t="s">
        <v>3378</v>
      </c>
      <c s="36" t="s">
        <v>64</v>
      </c>
      <c s="37">
        <v>322</v>
      </c>
      <c s="36">
        <v>0.00045</v>
      </c>
      <c s="36">
        <f>ROUND(G1984*H1984,6)</f>
      </c>
      <c r="L1984" s="38">
        <v>0</v>
      </c>
      <c s="32">
        <f>ROUND(ROUND(L1984,2)*ROUND(G1984,3),2)</f>
      </c>
      <c s="36" t="s">
        <v>99</v>
      </c>
      <c>
        <f>(M1984*21)/100</f>
      </c>
      <c t="s">
        <v>27</v>
      </c>
    </row>
    <row r="1985" spans="1:5" ht="25.5">
      <c r="A1985" s="35" t="s">
        <v>55</v>
      </c>
      <c r="E1985" s="39" t="s">
        <v>3378</v>
      </c>
    </row>
    <row r="1986" spans="1:5" ht="12.75">
      <c r="A1986" s="35" t="s">
        <v>56</v>
      </c>
      <c r="E1986" s="40" t="s">
        <v>5</v>
      </c>
    </row>
    <row r="1987" spans="1:5" ht="12.75">
      <c r="A1987" t="s">
        <v>57</v>
      </c>
      <c r="E1987" s="39" t="s">
        <v>5</v>
      </c>
    </row>
    <row r="1988" spans="1:16" ht="25.5">
      <c r="A1988" t="s">
        <v>49</v>
      </c>
      <c s="34" t="s">
        <v>3379</v>
      </c>
      <c s="34" t="s">
        <v>3380</v>
      </c>
      <c s="35" t="s">
        <v>5</v>
      </c>
      <c s="6" t="s">
        <v>3381</v>
      </c>
      <c s="36" t="s">
        <v>64</v>
      </c>
      <c s="37">
        <v>2525</v>
      </c>
      <c s="36">
        <v>0</v>
      </c>
      <c s="36">
        <f>ROUND(G1988*H1988,6)</f>
      </c>
      <c r="L1988" s="38">
        <v>0</v>
      </c>
      <c s="32">
        <f>ROUND(ROUND(L1988,2)*ROUND(G1988,3),2)</f>
      </c>
      <c s="36" t="s">
        <v>919</v>
      </c>
      <c>
        <f>(M1988*21)/100</f>
      </c>
      <c t="s">
        <v>27</v>
      </c>
    </row>
    <row r="1989" spans="1:5" ht="25.5">
      <c r="A1989" s="35" t="s">
        <v>55</v>
      </c>
      <c r="E1989" s="39" t="s">
        <v>3381</v>
      </c>
    </row>
    <row r="1990" spans="1:5" ht="12.75">
      <c r="A1990" s="35" t="s">
        <v>56</v>
      </c>
      <c r="E1990" s="40" t="s">
        <v>5</v>
      </c>
    </row>
    <row r="1991" spans="1:5" ht="12.75">
      <c r="A1991" t="s">
        <v>57</v>
      </c>
      <c r="E1991" s="39" t="s">
        <v>5</v>
      </c>
    </row>
    <row r="1992" spans="1:16" ht="25.5">
      <c r="A1992" t="s">
        <v>49</v>
      </c>
      <c s="34" t="s">
        <v>3382</v>
      </c>
      <c s="34" t="s">
        <v>3383</v>
      </c>
      <c s="35" t="s">
        <v>5</v>
      </c>
      <c s="6" t="s">
        <v>3384</v>
      </c>
      <c s="36" t="s">
        <v>64</v>
      </c>
      <c s="37">
        <v>184</v>
      </c>
      <c s="36">
        <v>0.00023</v>
      </c>
      <c s="36">
        <f>ROUND(G1992*H1992,6)</f>
      </c>
      <c r="L1992" s="38">
        <v>0</v>
      </c>
      <c s="32">
        <f>ROUND(ROUND(L1992,2)*ROUND(G1992,3),2)</f>
      </c>
      <c s="36" t="s">
        <v>919</v>
      </c>
      <c>
        <f>(M1992*21)/100</f>
      </c>
      <c t="s">
        <v>27</v>
      </c>
    </row>
    <row r="1993" spans="1:5" ht="25.5">
      <c r="A1993" s="35" t="s">
        <v>55</v>
      </c>
      <c r="E1993" s="39" t="s">
        <v>3384</v>
      </c>
    </row>
    <row r="1994" spans="1:5" ht="12.75">
      <c r="A1994" s="35" t="s">
        <v>56</v>
      </c>
      <c r="E1994" s="40" t="s">
        <v>5</v>
      </c>
    </row>
    <row r="1995" spans="1:5" ht="12.75">
      <c r="A1995" t="s">
        <v>57</v>
      </c>
      <c r="E1995" s="39" t="s">
        <v>5</v>
      </c>
    </row>
    <row r="1996" spans="1:16" ht="25.5">
      <c r="A1996" t="s">
        <v>49</v>
      </c>
      <c s="34" t="s">
        <v>3385</v>
      </c>
      <c s="34" t="s">
        <v>3386</v>
      </c>
      <c s="35" t="s">
        <v>5</v>
      </c>
      <c s="6" t="s">
        <v>3387</v>
      </c>
      <c s="36" t="s">
        <v>64</v>
      </c>
      <c s="37">
        <v>1495</v>
      </c>
      <c s="36">
        <v>8E-05</v>
      </c>
      <c s="36">
        <f>ROUND(G1996*H1996,6)</f>
      </c>
      <c r="L1996" s="38">
        <v>0</v>
      </c>
      <c s="32">
        <f>ROUND(ROUND(L1996,2)*ROUND(G1996,3),2)</f>
      </c>
      <c s="36" t="s">
        <v>919</v>
      </c>
      <c>
        <f>(M1996*21)/100</f>
      </c>
      <c t="s">
        <v>27</v>
      </c>
    </row>
    <row r="1997" spans="1:5" ht="25.5">
      <c r="A1997" s="35" t="s">
        <v>55</v>
      </c>
      <c r="E1997" s="39" t="s">
        <v>3387</v>
      </c>
    </row>
    <row r="1998" spans="1:5" ht="12.75">
      <c r="A1998" s="35" t="s">
        <v>56</v>
      </c>
      <c r="E1998" s="40" t="s">
        <v>5</v>
      </c>
    </row>
    <row r="1999" spans="1:5" ht="12.75">
      <c r="A1999" t="s">
        <v>57</v>
      </c>
      <c r="E1999" s="39" t="s">
        <v>5</v>
      </c>
    </row>
    <row r="2000" spans="1:16" ht="25.5">
      <c r="A2000" t="s">
        <v>49</v>
      </c>
      <c s="34" t="s">
        <v>3388</v>
      </c>
      <c s="34" t="s">
        <v>3389</v>
      </c>
      <c s="35" t="s">
        <v>5</v>
      </c>
      <c s="6" t="s">
        <v>3390</v>
      </c>
      <c s="36" t="s">
        <v>64</v>
      </c>
      <c s="37">
        <v>138</v>
      </c>
      <c s="36">
        <v>0.00029</v>
      </c>
      <c s="36">
        <f>ROUND(G2000*H2000,6)</f>
      </c>
      <c r="L2000" s="38">
        <v>0</v>
      </c>
      <c s="32">
        <f>ROUND(ROUND(L2000,2)*ROUND(G2000,3),2)</f>
      </c>
      <c s="36" t="s">
        <v>919</v>
      </c>
      <c>
        <f>(M2000*21)/100</f>
      </c>
      <c t="s">
        <v>27</v>
      </c>
    </row>
    <row r="2001" spans="1:5" ht="25.5">
      <c r="A2001" s="35" t="s">
        <v>55</v>
      </c>
      <c r="E2001" s="39" t="s">
        <v>3390</v>
      </c>
    </row>
    <row r="2002" spans="1:5" ht="12.75">
      <c r="A2002" s="35" t="s">
        <v>56</v>
      </c>
      <c r="E2002" s="40" t="s">
        <v>5</v>
      </c>
    </row>
    <row r="2003" spans="1:5" ht="12.75">
      <c r="A2003" t="s">
        <v>57</v>
      </c>
      <c r="E2003" s="39" t="s">
        <v>5</v>
      </c>
    </row>
    <row r="2004" spans="1:16" ht="25.5">
      <c r="A2004" t="s">
        <v>49</v>
      </c>
      <c s="34" t="s">
        <v>3391</v>
      </c>
      <c s="34" t="s">
        <v>3392</v>
      </c>
      <c s="35" t="s">
        <v>5</v>
      </c>
      <c s="6" t="s">
        <v>3393</v>
      </c>
      <c s="36" t="s">
        <v>64</v>
      </c>
      <c s="37">
        <v>1086.75</v>
      </c>
      <c s="36">
        <v>8E-05</v>
      </c>
      <c s="36">
        <f>ROUND(G2004*H2004,6)</f>
      </c>
      <c r="L2004" s="38">
        <v>0</v>
      </c>
      <c s="32">
        <f>ROUND(ROUND(L2004,2)*ROUND(G2004,3),2)</f>
      </c>
      <c s="36" t="s">
        <v>99</v>
      </c>
      <c>
        <f>(M2004*21)/100</f>
      </c>
      <c t="s">
        <v>27</v>
      </c>
    </row>
    <row r="2005" spans="1:5" ht="25.5">
      <c r="A2005" s="35" t="s">
        <v>55</v>
      </c>
      <c r="E2005" s="39" t="s">
        <v>3393</v>
      </c>
    </row>
    <row r="2006" spans="1:5" ht="12.75">
      <c r="A2006" s="35" t="s">
        <v>56</v>
      </c>
      <c r="E2006" s="40" t="s">
        <v>5</v>
      </c>
    </row>
    <row r="2007" spans="1:5" ht="12.75">
      <c r="A2007" t="s">
        <v>57</v>
      </c>
      <c r="E2007" s="39" t="s">
        <v>5</v>
      </c>
    </row>
    <row r="2008" spans="1:16" ht="25.5">
      <c r="A2008" t="s">
        <v>49</v>
      </c>
      <c s="34" t="s">
        <v>3394</v>
      </c>
      <c s="34" t="s">
        <v>3395</v>
      </c>
      <c s="35" t="s">
        <v>5</v>
      </c>
      <c s="6" t="s">
        <v>3396</v>
      </c>
      <c s="36" t="s">
        <v>64</v>
      </c>
      <c s="37">
        <v>90</v>
      </c>
      <c s="36">
        <v>0</v>
      </c>
      <c s="36">
        <f>ROUND(G2008*H2008,6)</f>
      </c>
      <c r="L2008" s="38">
        <v>0</v>
      </c>
      <c s="32">
        <f>ROUND(ROUND(L2008,2)*ROUND(G2008,3),2)</f>
      </c>
      <c s="36" t="s">
        <v>919</v>
      </c>
      <c>
        <f>(M2008*21)/100</f>
      </c>
      <c t="s">
        <v>27</v>
      </c>
    </row>
    <row r="2009" spans="1:5" ht="25.5">
      <c r="A2009" s="35" t="s">
        <v>55</v>
      </c>
      <c r="E2009" s="39" t="s">
        <v>3396</v>
      </c>
    </row>
    <row r="2010" spans="1:5" ht="12.75">
      <c r="A2010" s="35" t="s">
        <v>56</v>
      </c>
      <c r="E2010" s="40" t="s">
        <v>5</v>
      </c>
    </row>
    <row r="2011" spans="1:5" ht="12.75">
      <c r="A2011" t="s">
        <v>57</v>
      </c>
      <c r="E2011" s="39" t="s">
        <v>5</v>
      </c>
    </row>
    <row r="2012" spans="1:16" ht="25.5">
      <c r="A2012" t="s">
        <v>49</v>
      </c>
      <c s="34" t="s">
        <v>3397</v>
      </c>
      <c s="34" t="s">
        <v>3398</v>
      </c>
      <c s="35" t="s">
        <v>5</v>
      </c>
      <c s="6" t="s">
        <v>3399</v>
      </c>
      <c s="36" t="s">
        <v>64</v>
      </c>
      <c s="37">
        <v>103.5</v>
      </c>
      <c s="36">
        <v>0.00045</v>
      </c>
      <c s="36">
        <f>ROUND(G2012*H2012,6)</f>
      </c>
      <c r="L2012" s="38">
        <v>0</v>
      </c>
      <c s="32">
        <f>ROUND(ROUND(L2012,2)*ROUND(G2012,3),2)</f>
      </c>
      <c s="36" t="s">
        <v>919</v>
      </c>
      <c>
        <f>(M2012*21)/100</f>
      </c>
      <c t="s">
        <v>27</v>
      </c>
    </row>
    <row r="2013" spans="1:5" ht="25.5">
      <c r="A2013" s="35" t="s">
        <v>55</v>
      </c>
      <c r="E2013" s="39" t="s">
        <v>3399</v>
      </c>
    </row>
    <row r="2014" spans="1:5" ht="12.75">
      <c r="A2014" s="35" t="s">
        <v>56</v>
      </c>
      <c r="E2014" s="40" t="s">
        <v>5</v>
      </c>
    </row>
    <row r="2015" spans="1:5" ht="12.75">
      <c r="A2015" t="s">
        <v>57</v>
      </c>
      <c r="E2015" s="39" t="s">
        <v>5</v>
      </c>
    </row>
    <row r="2016" spans="1:16" ht="25.5">
      <c r="A2016" t="s">
        <v>49</v>
      </c>
      <c s="34" t="s">
        <v>3400</v>
      </c>
      <c s="34" t="s">
        <v>3401</v>
      </c>
      <c s="35" t="s">
        <v>5</v>
      </c>
      <c s="6" t="s">
        <v>3402</v>
      </c>
      <c s="36" t="s">
        <v>64</v>
      </c>
      <c s="37">
        <v>410</v>
      </c>
      <c s="36">
        <v>0</v>
      </c>
      <c s="36">
        <f>ROUND(G2016*H2016,6)</f>
      </c>
      <c r="L2016" s="38">
        <v>0</v>
      </c>
      <c s="32">
        <f>ROUND(ROUND(L2016,2)*ROUND(G2016,3),2)</f>
      </c>
      <c s="36" t="s">
        <v>99</v>
      </c>
      <c>
        <f>(M2016*21)/100</f>
      </c>
      <c t="s">
        <v>27</v>
      </c>
    </row>
    <row r="2017" spans="1:5" ht="38.25">
      <c r="A2017" s="35" t="s">
        <v>55</v>
      </c>
      <c r="E2017" s="39" t="s">
        <v>3403</v>
      </c>
    </row>
    <row r="2018" spans="1:5" ht="12.75">
      <c r="A2018" s="35" t="s">
        <v>56</v>
      </c>
      <c r="E2018" s="40" t="s">
        <v>5</v>
      </c>
    </row>
    <row r="2019" spans="1:5" ht="12.75">
      <c r="A2019" t="s">
        <v>57</v>
      </c>
      <c r="E2019" s="39" t="s">
        <v>5</v>
      </c>
    </row>
    <row r="2020" spans="1:16" ht="25.5">
      <c r="A2020" t="s">
        <v>49</v>
      </c>
      <c s="34" t="s">
        <v>3404</v>
      </c>
      <c s="34" t="s">
        <v>3405</v>
      </c>
      <c s="35" t="s">
        <v>5</v>
      </c>
      <c s="6" t="s">
        <v>3406</v>
      </c>
      <c s="36" t="s">
        <v>64</v>
      </c>
      <c s="37">
        <v>190</v>
      </c>
      <c s="36">
        <v>0</v>
      </c>
      <c s="36">
        <f>ROUND(G2020*H2020,6)</f>
      </c>
      <c r="L2020" s="38">
        <v>0</v>
      </c>
      <c s="32">
        <f>ROUND(ROUND(L2020,2)*ROUND(G2020,3),2)</f>
      </c>
      <c s="36" t="s">
        <v>99</v>
      </c>
      <c>
        <f>(M2020*21)/100</f>
      </c>
      <c t="s">
        <v>27</v>
      </c>
    </row>
    <row r="2021" spans="1:5" ht="38.25">
      <c r="A2021" s="35" t="s">
        <v>55</v>
      </c>
      <c r="E2021" s="39" t="s">
        <v>3407</v>
      </c>
    </row>
    <row r="2022" spans="1:5" ht="12.75">
      <c r="A2022" s="35" t="s">
        <v>56</v>
      </c>
      <c r="E2022" s="40" t="s">
        <v>5</v>
      </c>
    </row>
    <row r="2023" spans="1:5" ht="12.75">
      <c r="A2023" t="s">
        <v>57</v>
      </c>
      <c r="E2023" s="39" t="s">
        <v>5</v>
      </c>
    </row>
    <row r="2024" spans="1:16" ht="25.5">
      <c r="A2024" t="s">
        <v>49</v>
      </c>
      <c s="34" t="s">
        <v>3408</v>
      </c>
      <c s="34" t="s">
        <v>3409</v>
      </c>
      <c s="35" t="s">
        <v>5</v>
      </c>
      <c s="6" t="s">
        <v>3410</v>
      </c>
      <c s="36" t="s">
        <v>64</v>
      </c>
      <c s="37">
        <v>340</v>
      </c>
      <c s="36">
        <v>0</v>
      </c>
      <c s="36">
        <f>ROUND(G2024*H2024,6)</f>
      </c>
      <c r="L2024" s="38">
        <v>0</v>
      </c>
      <c s="32">
        <f>ROUND(ROUND(L2024,2)*ROUND(G2024,3),2)</f>
      </c>
      <c s="36" t="s">
        <v>99</v>
      </c>
      <c>
        <f>(M2024*21)/100</f>
      </c>
      <c t="s">
        <v>27</v>
      </c>
    </row>
    <row r="2025" spans="1:5" ht="38.25">
      <c r="A2025" s="35" t="s">
        <v>55</v>
      </c>
      <c r="E2025" s="39" t="s">
        <v>3411</v>
      </c>
    </row>
    <row r="2026" spans="1:5" ht="12.75">
      <c r="A2026" s="35" t="s">
        <v>56</v>
      </c>
      <c r="E2026" s="40" t="s">
        <v>5</v>
      </c>
    </row>
    <row r="2027" spans="1:5" ht="12.75">
      <c r="A2027" t="s">
        <v>57</v>
      </c>
      <c r="E2027" s="39" t="s">
        <v>5</v>
      </c>
    </row>
    <row r="2028" spans="1:16" ht="12.75">
      <c r="A2028" t="s">
        <v>49</v>
      </c>
      <c s="34" t="s">
        <v>3412</v>
      </c>
      <c s="34" t="s">
        <v>3413</v>
      </c>
      <c s="35" t="s">
        <v>5</v>
      </c>
      <c s="6" t="s">
        <v>3414</v>
      </c>
      <c s="36" t="s">
        <v>865</v>
      </c>
      <c s="37">
        <v>1</v>
      </c>
      <c s="36">
        <v>0</v>
      </c>
      <c s="36">
        <f>ROUND(G2028*H2028,6)</f>
      </c>
      <c r="L2028" s="38">
        <v>0</v>
      </c>
      <c s="32">
        <f>ROUND(ROUND(L2028,2)*ROUND(G2028,3),2)</f>
      </c>
      <c s="36" t="s">
        <v>99</v>
      </c>
      <c>
        <f>(M2028*21)/100</f>
      </c>
      <c t="s">
        <v>27</v>
      </c>
    </row>
    <row r="2029" spans="1:5" ht="12.75">
      <c r="A2029" s="35" t="s">
        <v>55</v>
      </c>
      <c r="E2029" s="39" t="s">
        <v>3414</v>
      </c>
    </row>
    <row r="2030" spans="1:5" ht="12.75">
      <c r="A2030" s="35" t="s">
        <v>56</v>
      </c>
      <c r="E2030" s="40" t="s">
        <v>5</v>
      </c>
    </row>
    <row r="2031" spans="1:5" ht="12.75">
      <c r="A2031" t="s">
        <v>57</v>
      </c>
      <c r="E2031" s="39" t="s">
        <v>5</v>
      </c>
    </row>
    <row r="2032" spans="1:16" ht="12.75">
      <c r="A2032" t="s">
        <v>49</v>
      </c>
      <c s="34" t="s">
        <v>3415</v>
      </c>
      <c s="34" t="s">
        <v>3416</v>
      </c>
      <c s="35" t="s">
        <v>5</v>
      </c>
      <c s="6" t="s">
        <v>3417</v>
      </c>
      <c s="36" t="s">
        <v>1238</v>
      </c>
      <c s="37">
        <v>2</v>
      </c>
      <c s="36">
        <v>0</v>
      </c>
      <c s="36">
        <f>ROUND(G2032*H2032,6)</f>
      </c>
      <c r="L2032" s="38">
        <v>0</v>
      </c>
      <c s="32">
        <f>ROUND(ROUND(L2032,2)*ROUND(G2032,3),2)</f>
      </c>
      <c s="36" t="s">
        <v>99</v>
      </c>
      <c>
        <f>(M2032*21)/100</f>
      </c>
      <c t="s">
        <v>27</v>
      </c>
    </row>
    <row r="2033" spans="1:5" ht="12.75">
      <c r="A2033" s="35" t="s">
        <v>55</v>
      </c>
      <c r="E2033" s="39" t="s">
        <v>3417</v>
      </c>
    </row>
    <row r="2034" spans="1:5" ht="12.75">
      <c r="A2034" s="35" t="s">
        <v>56</v>
      </c>
      <c r="E2034" s="40" t="s">
        <v>5</v>
      </c>
    </row>
    <row r="2035" spans="1:5" ht="12.75">
      <c r="A2035" t="s">
        <v>57</v>
      </c>
      <c r="E2035" s="39" t="s">
        <v>5</v>
      </c>
    </row>
    <row r="2036" spans="1:16" ht="25.5">
      <c r="A2036" t="s">
        <v>49</v>
      </c>
      <c s="34" t="s">
        <v>3418</v>
      </c>
      <c s="34" t="s">
        <v>3419</v>
      </c>
      <c s="35" t="s">
        <v>5</v>
      </c>
      <c s="6" t="s">
        <v>3420</v>
      </c>
      <c s="36" t="s">
        <v>1238</v>
      </c>
      <c s="37">
        <v>8</v>
      </c>
      <c s="36">
        <v>0</v>
      </c>
      <c s="36">
        <f>ROUND(G2036*H2036,6)</f>
      </c>
      <c r="L2036" s="38">
        <v>0</v>
      </c>
      <c s="32">
        <f>ROUND(ROUND(L2036,2)*ROUND(G2036,3),2)</f>
      </c>
      <c s="36" t="s">
        <v>99</v>
      </c>
      <c>
        <f>(M2036*21)/100</f>
      </c>
      <c t="s">
        <v>27</v>
      </c>
    </row>
    <row r="2037" spans="1:5" ht="25.5">
      <c r="A2037" s="35" t="s">
        <v>55</v>
      </c>
      <c r="E2037" s="39" t="s">
        <v>3420</v>
      </c>
    </row>
    <row r="2038" spans="1:5" ht="12.75">
      <c r="A2038" s="35" t="s">
        <v>56</v>
      </c>
      <c r="E2038" s="40" t="s">
        <v>5</v>
      </c>
    </row>
    <row r="2039" spans="1:5" ht="12.75">
      <c r="A2039" t="s">
        <v>57</v>
      </c>
      <c r="E2039" s="39" t="s">
        <v>5</v>
      </c>
    </row>
    <row r="2040" spans="1:16" ht="12.75">
      <c r="A2040" t="s">
        <v>49</v>
      </c>
      <c s="34" t="s">
        <v>3421</v>
      </c>
      <c s="34" t="s">
        <v>3422</v>
      </c>
      <c s="35" t="s">
        <v>5</v>
      </c>
      <c s="6" t="s">
        <v>3423</v>
      </c>
      <c s="36" t="s">
        <v>1238</v>
      </c>
      <c s="37">
        <v>2</v>
      </c>
      <c s="36">
        <v>0</v>
      </c>
      <c s="36">
        <f>ROUND(G2040*H2040,6)</f>
      </c>
      <c r="L2040" s="38">
        <v>0</v>
      </c>
      <c s="32">
        <f>ROUND(ROUND(L2040,2)*ROUND(G2040,3),2)</f>
      </c>
      <c s="36" t="s">
        <v>99</v>
      </c>
      <c>
        <f>(M2040*21)/100</f>
      </c>
      <c t="s">
        <v>27</v>
      </c>
    </row>
    <row r="2041" spans="1:5" ht="12.75">
      <c r="A2041" s="35" t="s">
        <v>55</v>
      </c>
      <c r="E2041" s="39" t="s">
        <v>3423</v>
      </c>
    </row>
    <row r="2042" spans="1:5" ht="12.75">
      <c r="A2042" s="35" t="s">
        <v>56</v>
      </c>
      <c r="E2042" s="40" t="s">
        <v>5</v>
      </c>
    </row>
    <row r="2043" spans="1:5" ht="12.75">
      <c r="A2043" t="s">
        <v>57</v>
      </c>
      <c r="E2043" s="39" t="s">
        <v>5</v>
      </c>
    </row>
    <row r="2044" spans="1:16" ht="12.75">
      <c r="A2044" t="s">
        <v>49</v>
      </c>
      <c s="34" t="s">
        <v>3424</v>
      </c>
      <c s="34" t="s">
        <v>3425</v>
      </c>
      <c s="35" t="s">
        <v>5</v>
      </c>
      <c s="6" t="s">
        <v>3426</v>
      </c>
      <c s="36" t="s">
        <v>1238</v>
      </c>
      <c s="37">
        <v>3</v>
      </c>
      <c s="36">
        <v>0</v>
      </c>
      <c s="36">
        <f>ROUND(G2044*H2044,6)</f>
      </c>
      <c r="L2044" s="38">
        <v>0</v>
      </c>
      <c s="32">
        <f>ROUND(ROUND(L2044,2)*ROUND(G2044,3),2)</f>
      </c>
      <c s="36" t="s">
        <v>99</v>
      </c>
      <c>
        <f>(M2044*21)/100</f>
      </c>
      <c t="s">
        <v>27</v>
      </c>
    </row>
    <row r="2045" spans="1:5" ht="12.75">
      <c r="A2045" s="35" t="s">
        <v>55</v>
      </c>
      <c r="E2045" s="39" t="s">
        <v>3426</v>
      </c>
    </row>
    <row r="2046" spans="1:5" ht="12.75">
      <c r="A2046" s="35" t="s">
        <v>56</v>
      </c>
      <c r="E2046" s="40" t="s">
        <v>5</v>
      </c>
    </row>
    <row r="2047" spans="1:5" ht="12.75">
      <c r="A2047" t="s">
        <v>57</v>
      </c>
      <c r="E2047" s="39" t="s">
        <v>5</v>
      </c>
    </row>
    <row r="2048" spans="1:16" ht="12.75">
      <c r="A2048" t="s">
        <v>49</v>
      </c>
      <c s="34" t="s">
        <v>3427</v>
      </c>
      <c s="34" t="s">
        <v>3428</v>
      </c>
      <c s="35" t="s">
        <v>5</v>
      </c>
      <c s="6" t="s">
        <v>3429</v>
      </c>
      <c s="36" t="s">
        <v>1238</v>
      </c>
      <c s="37">
        <v>20</v>
      </c>
      <c s="36">
        <v>0</v>
      </c>
      <c s="36">
        <f>ROUND(G2048*H2048,6)</f>
      </c>
      <c r="L2048" s="38">
        <v>0</v>
      </c>
      <c s="32">
        <f>ROUND(ROUND(L2048,2)*ROUND(G2048,3),2)</f>
      </c>
      <c s="36" t="s">
        <v>99</v>
      </c>
      <c>
        <f>(M2048*21)/100</f>
      </c>
      <c t="s">
        <v>27</v>
      </c>
    </row>
    <row r="2049" spans="1:5" ht="12.75">
      <c r="A2049" s="35" t="s">
        <v>55</v>
      </c>
      <c r="E2049" s="39" t="s">
        <v>3429</v>
      </c>
    </row>
    <row r="2050" spans="1:5" ht="12.75">
      <c r="A2050" s="35" t="s">
        <v>56</v>
      </c>
      <c r="E2050" s="40" t="s">
        <v>5</v>
      </c>
    </row>
    <row r="2051" spans="1:5" ht="12.75">
      <c r="A2051" t="s">
        <v>57</v>
      </c>
      <c r="E2051" s="39" t="s">
        <v>5</v>
      </c>
    </row>
    <row r="2052" spans="1:16" ht="12.75">
      <c r="A2052" t="s">
        <v>49</v>
      </c>
      <c s="34" t="s">
        <v>3430</v>
      </c>
      <c s="34" t="s">
        <v>3431</v>
      </c>
      <c s="35" t="s">
        <v>5</v>
      </c>
      <c s="6" t="s">
        <v>3432</v>
      </c>
      <c s="36" t="s">
        <v>1238</v>
      </c>
      <c s="37">
        <v>2</v>
      </c>
      <c s="36">
        <v>0</v>
      </c>
      <c s="36">
        <f>ROUND(G2052*H2052,6)</f>
      </c>
      <c r="L2052" s="38">
        <v>0</v>
      </c>
      <c s="32">
        <f>ROUND(ROUND(L2052,2)*ROUND(G2052,3),2)</f>
      </c>
      <c s="36" t="s">
        <v>99</v>
      </c>
      <c>
        <f>(M2052*21)/100</f>
      </c>
      <c t="s">
        <v>27</v>
      </c>
    </row>
    <row r="2053" spans="1:5" ht="12.75">
      <c r="A2053" s="35" t="s">
        <v>55</v>
      </c>
      <c r="E2053" s="39" t="s">
        <v>3432</v>
      </c>
    </row>
    <row r="2054" spans="1:5" ht="12.75">
      <c r="A2054" s="35" t="s">
        <v>56</v>
      </c>
      <c r="E2054" s="40" t="s">
        <v>5</v>
      </c>
    </row>
    <row r="2055" spans="1:5" ht="12.75">
      <c r="A2055" t="s">
        <v>57</v>
      </c>
      <c r="E2055" s="39" t="s">
        <v>5</v>
      </c>
    </row>
    <row r="2056" spans="1:16" ht="12.75">
      <c r="A2056" t="s">
        <v>49</v>
      </c>
      <c s="34" t="s">
        <v>3433</v>
      </c>
      <c s="34" t="s">
        <v>3434</v>
      </c>
      <c s="35" t="s">
        <v>5</v>
      </c>
      <c s="6" t="s">
        <v>3435</v>
      </c>
      <c s="36" t="s">
        <v>1238</v>
      </c>
      <c s="37">
        <v>3</v>
      </c>
      <c s="36">
        <v>0</v>
      </c>
      <c s="36">
        <f>ROUND(G2056*H2056,6)</f>
      </c>
      <c r="L2056" s="38">
        <v>0</v>
      </c>
      <c s="32">
        <f>ROUND(ROUND(L2056,2)*ROUND(G2056,3),2)</f>
      </c>
      <c s="36" t="s">
        <v>99</v>
      </c>
      <c>
        <f>(M2056*21)/100</f>
      </c>
      <c t="s">
        <v>27</v>
      </c>
    </row>
    <row r="2057" spans="1:5" ht="12.75">
      <c r="A2057" s="35" t="s">
        <v>55</v>
      </c>
      <c r="E2057" s="39" t="s">
        <v>3435</v>
      </c>
    </row>
    <row r="2058" spans="1:5" ht="12.75">
      <c r="A2058" s="35" t="s">
        <v>56</v>
      </c>
      <c r="E2058" s="40" t="s">
        <v>5</v>
      </c>
    </row>
    <row r="2059" spans="1:5" ht="12.75">
      <c r="A2059" t="s">
        <v>57</v>
      </c>
      <c r="E2059" s="39" t="s">
        <v>5</v>
      </c>
    </row>
    <row r="2060" spans="1:16" ht="25.5">
      <c r="A2060" t="s">
        <v>49</v>
      </c>
      <c s="34" t="s">
        <v>3436</v>
      </c>
      <c s="34" t="s">
        <v>3437</v>
      </c>
      <c s="35" t="s">
        <v>5</v>
      </c>
      <c s="6" t="s">
        <v>3438</v>
      </c>
      <c s="36" t="s">
        <v>1238</v>
      </c>
      <c s="37">
        <v>2</v>
      </c>
      <c s="36">
        <v>0</v>
      </c>
      <c s="36">
        <f>ROUND(G2060*H2060,6)</f>
      </c>
      <c r="L2060" s="38">
        <v>0</v>
      </c>
      <c s="32">
        <f>ROUND(ROUND(L2060,2)*ROUND(G2060,3),2)</f>
      </c>
      <c s="36" t="s">
        <v>99</v>
      </c>
      <c>
        <f>(M2060*21)/100</f>
      </c>
      <c t="s">
        <v>27</v>
      </c>
    </row>
    <row r="2061" spans="1:5" ht="25.5">
      <c r="A2061" s="35" t="s">
        <v>55</v>
      </c>
      <c r="E2061" s="39" t="s">
        <v>3438</v>
      </c>
    </row>
    <row r="2062" spans="1:5" ht="12.75">
      <c r="A2062" s="35" t="s">
        <v>56</v>
      </c>
      <c r="E2062" s="40" t="s">
        <v>5</v>
      </c>
    </row>
    <row r="2063" spans="1:5" ht="12.75">
      <c r="A2063" t="s">
        <v>57</v>
      </c>
      <c r="E2063" s="39" t="s">
        <v>5</v>
      </c>
    </row>
    <row r="2064" spans="1:16" ht="25.5">
      <c r="A2064" t="s">
        <v>49</v>
      </c>
      <c s="34" t="s">
        <v>3439</v>
      </c>
      <c s="34" t="s">
        <v>3440</v>
      </c>
      <c s="35" t="s">
        <v>5</v>
      </c>
      <c s="6" t="s">
        <v>3441</v>
      </c>
      <c s="36" t="s">
        <v>1238</v>
      </c>
      <c s="37">
        <v>4</v>
      </c>
      <c s="36">
        <v>0</v>
      </c>
      <c s="36">
        <f>ROUND(G2064*H2064,6)</f>
      </c>
      <c r="L2064" s="38">
        <v>0</v>
      </c>
      <c s="32">
        <f>ROUND(ROUND(L2064,2)*ROUND(G2064,3),2)</f>
      </c>
      <c s="36" t="s">
        <v>99</v>
      </c>
      <c>
        <f>(M2064*21)/100</f>
      </c>
      <c t="s">
        <v>27</v>
      </c>
    </row>
    <row r="2065" spans="1:5" ht="25.5">
      <c r="A2065" s="35" t="s">
        <v>55</v>
      </c>
      <c r="E2065" s="39" t="s">
        <v>3441</v>
      </c>
    </row>
    <row r="2066" spans="1:5" ht="12.75">
      <c r="A2066" s="35" t="s">
        <v>56</v>
      </c>
      <c r="E2066" s="40" t="s">
        <v>5</v>
      </c>
    </row>
    <row r="2067" spans="1:5" ht="12.75">
      <c r="A2067" t="s">
        <v>57</v>
      </c>
      <c r="E2067" s="39" t="s">
        <v>5</v>
      </c>
    </row>
    <row r="2068" spans="1:16" ht="12.75">
      <c r="A2068" t="s">
        <v>49</v>
      </c>
      <c s="34" t="s">
        <v>3442</v>
      </c>
      <c s="34" t="s">
        <v>3443</v>
      </c>
      <c s="35" t="s">
        <v>5</v>
      </c>
      <c s="6" t="s">
        <v>3444</v>
      </c>
      <c s="36" t="s">
        <v>1238</v>
      </c>
      <c s="37">
        <v>1</v>
      </c>
      <c s="36">
        <v>0</v>
      </c>
      <c s="36">
        <f>ROUND(G2068*H2068,6)</f>
      </c>
      <c r="L2068" s="38">
        <v>0</v>
      </c>
      <c s="32">
        <f>ROUND(ROUND(L2068,2)*ROUND(G2068,3),2)</f>
      </c>
      <c s="36" t="s">
        <v>99</v>
      </c>
      <c>
        <f>(M2068*21)/100</f>
      </c>
      <c t="s">
        <v>27</v>
      </c>
    </row>
    <row r="2069" spans="1:5" ht="12.75">
      <c r="A2069" s="35" t="s">
        <v>55</v>
      </c>
      <c r="E2069" s="39" t="s">
        <v>3444</v>
      </c>
    </row>
    <row r="2070" spans="1:5" ht="12.75">
      <c r="A2070" s="35" t="s">
        <v>56</v>
      </c>
      <c r="E2070" s="40" t="s">
        <v>5</v>
      </c>
    </row>
    <row r="2071" spans="1:5" ht="12.75">
      <c r="A2071" t="s">
        <v>57</v>
      </c>
      <c r="E2071" s="39" t="s">
        <v>5</v>
      </c>
    </row>
    <row r="2072" spans="1:16" ht="12.75">
      <c r="A2072" t="s">
        <v>49</v>
      </c>
      <c s="34" t="s">
        <v>3445</v>
      </c>
      <c s="34" t="s">
        <v>3446</v>
      </c>
      <c s="35" t="s">
        <v>5</v>
      </c>
      <c s="6" t="s">
        <v>3447</v>
      </c>
      <c s="36" t="s">
        <v>1238</v>
      </c>
      <c s="37">
        <v>1</v>
      </c>
      <c s="36">
        <v>0</v>
      </c>
      <c s="36">
        <f>ROUND(G2072*H2072,6)</f>
      </c>
      <c r="L2072" s="38">
        <v>0</v>
      </c>
      <c s="32">
        <f>ROUND(ROUND(L2072,2)*ROUND(G2072,3),2)</f>
      </c>
      <c s="36" t="s">
        <v>99</v>
      </c>
      <c>
        <f>(M2072*21)/100</f>
      </c>
      <c t="s">
        <v>27</v>
      </c>
    </row>
    <row r="2073" spans="1:5" ht="12.75">
      <c r="A2073" s="35" t="s">
        <v>55</v>
      </c>
      <c r="E2073" s="39" t="s">
        <v>3447</v>
      </c>
    </row>
    <row r="2074" spans="1:5" ht="12.75">
      <c r="A2074" s="35" t="s">
        <v>56</v>
      </c>
      <c r="E2074" s="40" t="s">
        <v>5</v>
      </c>
    </row>
    <row r="2075" spans="1:5" ht="12.75">
      <c r="A2075" t="s">
        <v>57</v>
      </c>
      <c r="E2075" s="39" t="s">
        <v>5</v>
      </c>
    </row>
    <row r="2076" spans="1:16" ht="12.75">
      <c r="A2076" t="s">
        <v>49</v>
      </c>
      <c s="34" t="s">
        <v>3448</v>
      </c>
      <c s="34" t="s">
        <v>3449</v>
      </c>
      <c s="35" t="s">
        <v>5</v>
      </c>
      <c s="6" t="s">
        <v>3450</v>
      </c>
      <c s="36" t="s">
        <v>1238</v>
      </c>
      <c s="37">
        <v>1</v>
      </c>
      <c s="36">
        <v>0</v>
      </c>
      <c s="36">
        <f>ROUND(G2076*H2076,6)</f>
      </c>
      <c r="L2076" s="38">
        <v>0</v>
      </c>
      <c s="32">
        <f>ROUND(ROUND(L2076,2)*ROUND(G2076,3),2)</f>
      </c>
      <c s="36" t="s">
        <v>99</v>
      </c>
      <c>
        <f>(M2076*21)/100</f>
      </c>
      <c t="s">
        <v>27</v>
      </c>
    </row>
    <row r="2077" spans="1:5" ht="12.75">
      <c r="A2077" s="35" t="s">
        <v>55</v>
      </c>
      <c r="E2077" s="39" t="s">
        <v>3450</v>
      </c>
    </row>
    <row r="2078" spans="1:5" ht="12.75">
      <c r="A2078" s="35" t="s">
        <v>56</v>
      </c>
      <c r="E2078" s="40" t="s">
        <v>5</v>
      </c>
    </row>
    <row r="2079" spans="1:5" ht="12.75">
      <c r="A2079" t="s">
        <v>57</v>
      </c>
      <c r="E2079" s="39" t="s">
        <v>5</v>
      </c>
    </row>
    <row r="2080" spans="1:16" ht="12.75">
      <c r="A2080" t="s">
        <v>49</v>
      </c>
      <c s="34" t="s">
        <v>3451</v>
      </c>
      <c s="34" t="s">
        <v>3452</v>
      </c>
      <c s="35" t="s">
        <v>5</v>
      </c>
      <c s="6" t="s">
        <v>3453</v>
      </c>
      <c s="36" t="s">
        <v>1171</v>
      </c>
      <c s="37">
        <v>14</v>
      </c>
      <c s="36">
        <v>0</v>
      </c>
      <c s="36">
        <f>ROUND(G2080*H2080,6)</f>
      </c>
      <c r="L2080" s="38">
        <v>0</v>
      </c>
      <c s="32">
        <f>ROUND(ROUND(L2080,2)*ROUND(G2080,3),2)</f>
      </c>
      <c s="36" t="s">
        <v>99</v>
      </c>
      <c>
        <f>(M2080*21)/100</f>
      </c>
      <c t="s">
        <v>27</v>
      </c>
    </row>
    <row r="2081" spans="1:5" ht="12.75">
      <c r="A2081" s="35" t="s">
        <v>55</v>
      </c>
      <c r="E2081" s="39" t="s">
        <v>3453</v>
      </c>
    </row>
    <row r="2082" spans="1:5" ht="12.75">
      <c r="A2082" s="35" t="s">
        <v>56</v>
      </c>
      <c r="E2082" s="40" t="s">
        <v>5</v>
      </c>
    </row>
    <row r="2083" spans="1:5" ht="12.75">
      <c r="A2083" t="s">
        <v>57</v>
      </c>
      <c r="E2083" s="39" t="s">
        <v>5</v>
      </c>
    </row>
    <row r="2084" spans="1:16" ht="12.75">
      <c r="A2084" t="s">
        <v>49</v>
      </c>
      <c s="34" t="s">
        <v>3454</v>
      </c>
      <c s="34" t="s">
        <v>3455</v>
      </c>
      <c s="35" t="s">
        <v>5</v>
      </c>
      <c s="6" t="s">
        <v>3456</v>
      </c>
      <c s="36" t="s">
        <v>865</v>
      </c>
      <c s="37">
        <v>1</v>
      </c>
      <c s="36">
        <v>0</v>
      </c>
      <c s="36">
        <f>ROUND(G2084*H2084,6)</f>
      </c>
      <c r="L2084" s="38">
        <v>0</v>
      </c>
      <c s="32">
        <f>ROUND(ROUND(L2084,2)*ROUND(G2084,3),2)</f>
      </c>
      <c s="36" t="s">
        <v>99</v>
      </c>
      <c>
        <f>(M2084*21)/100</f>
      </c>
      <c t="s">
        <v>27</v>
      </c>
    </row>
    <row r="2085" spans="1:5" ht="12.75">
      <c r="A2085" s="35" t="s">
        <v>55</v>
      </c>
      <c r="E2085" s="39" t="s">
        <v>3456</v>
      </c>
    </row>
    <row r="2086" spans="1:5" ht="12.75">
      <c r="A2086" s="35" t="s">
        <v>56</v>
      </c>
      <c r="E2086" s="40" t="s">
        <v>5</v>
      </c>
    </row>
    <row r="2087" spans="1:5" ht="12.75">
      <c r="A2087" t="s">
        <v>57</v>
      </c>
      <c r="E2087" s="39" t="s">
        <v>5</v>
      </c>
    </row>
    <row r="2088" spans="1:16" ht="12.75">
      <c r="A2088" t="s">
        <v>49</v>
      </c>
      <c s="34" t="s">
        <v>3457</v>
      </c>
      <c s="34" t="s">
        <v>3458</v>
      </c>
      <c s="35" t="s">
        <v>5</v>
      </c>
      <c s="6" t="s">
        <v>3459</v>
      </c>
      <c s="36" t="s">
        <v>865</v>
      </c>
      <c s="37">
        <v>1</v>
      </c>
      <c s="36">
        <v>0</v>
      </c>
      <c s="36">
        <f>ROUND(G2088*H2088,6)</f>
      </c>
      <c r="L2088" s="38">
        <v>0</v>
      </c>
      <c s="32">
        <f>ROUND(ROUND(L2088,2)*ROUND(G2088,3),2)</f>
      </c>
      <c s="36" t="s">
        <v>99</v>
      </c>
      <c>
        <f>(M2088*21)/100</f>
      </c>
      <c t="s">
        <v>27</v>
      </c>
    </row>
    <row r="2089" spans="1:5" ht="12.75">
      <c r="A2089" s="35" t="s">
        <v>55</v>
      </c>
      <c r="E2089" s="39" t="s">
        <v>3459</v>
      </c>
    </row>
    <row r="2090" spans="1:5" ht="12.75">
      <c r="A2090" s="35" t="s">
        <v>56</v>
      </c>
      <c r="E2090" s="40" t="s">
        <v>5</v>
      </c>
    </row>
    <row r="2091" spans="1:5" ht="12.75">
      <c r="A2091" t="s">
        <v>57</v>
      </c>
      <c r="E2091" s="39" t="s">
        <v>5</v>
      </c>
    </row>
    <row r="2092" spans="1:16" ht="12.75">
      <c r="A2092" t="s">
        <v>49</v>
      </c>
      <c s="34" t="s">
        <v>3460</v>
      </c>
      <c s="34" t="s">
        <v>3461</v>
      </c>
      <c s="35" t="s">
        <v>5</v>
      </c>
      <c s="6" t="s">
        <v>3462</v>
      </c>
      <c s="36" t="s">
        <v>865</v>
      </c>
      <c s="37">
        <v>1</v>
      </c>
      <c s="36">
        <v>0</v>
      </c>
      <c s="36">
        <f>ROUND(G2092*H2092,6)</f>
      </c>
      <c r="L2092" s="38">
        <v>0</v>
      </c>
      <c s="32">
        <f>ROUND(ROUND(L2092,2)*ROUND(G2092,3),2)</f>
      </c>
      <c s="36" t="s">
        <v>99</v>
      </c>
      <c>
        <f>(M2092*21)/100</f>
      </c>
      <c t="s">
        <v>27</v>
      </c>
    </row>
    <row r="2093" spans="1:5" ht="12.75">
      <c r="A2093" s="35" t="s">
        <v>55</v>
      </c>
      <c r="E2093" s="39" t="s">
        <v>3462</v>
      </c>
    </row>
    <row r="2094" spans="1:5" ht="12.75">
      <c r="A2094" s="35" t="s">
        <v>56</v>
      </c>
      <c r="E2094" s="40" t="s">
        <v>5</v>
      </c>
    </row>
    <row r="2095" spans="1:5" ht="12.75">
      <c r="A2095" t="s">
        <v>57</v>
      </c>
      <c r="E2095" s="39" t="s">
        <v>5</v>
      </c>
    </row>
    <row r="2096" spans="1:16" ht="12.75">
      <c r="A2096" t="s">
        <v>49</v>
      </c>
      <c s="34" t="s">
        <v>3463</v>
      </c>
      <c s="34" t="s">
        <v>3464</v>
      </c>
      <c s="35" t="s">
        <v>5</v>
      </c>
      <c s="6" t="s">
        <v>3465</v>
      </c>
      <c s="36" t="s">
        <v>865</v>
      </c>
      <c s="37">
        <v>1</v>
      </c>
      <c s="36">
        <v>0</v>
      </c>
      <c s="36">
        <f>ROUND(G2096*H2096,6)</f>
      </c>
      <c r="L2096" s="38">
        <v>0</v>
      </c>
      <c s="32">
        <f>ROUND(ROUND(L2096,2)*ROUND(G2096,3),2)</f>
      </c>
      <c s="36" t="s">
        <v>99</v>
      </c>
      <c>
        <f>(M2096*21)/100</f>
      </c>
      <c t="s">
        <v>27</v>
      </c>
    </row>
    <row r="2097" spans="1:5" ht="12.75">
      <c r="A2097" s="35" t="s">
        <v>55</v>
      </c>
      <c r="E2097" s="39" t="s">
        <v>3465</v>
      </c>
    </row>
    <row r="2098" spans="1:5" ht="12.75">
      <c r="A2098" s="35" t="s">
        <v>56</v>
      </c>
      <c r="E2098" s="40" t="s">
        <v>5</v>
      </c>
    </row>
    <row r="2099" spans="1:5" ht="12.75">
      <c r="A2099" t="s">
        <v>57</v>
      </c>
      <c r="E2099" s="39" t="s">
        <v>5</v>
      </c>
    </row>
    <row r="2100" spans="1:16" ht="12.75">
      <c r="A2100" t="s">
        <v>49</v>
      </c>
      <c s="34" t="s">
        <v>3466</v>
      </c>
      <c s="34" t="s">
        <v>3467</v>
      </c>
      <c s="35" t="s">
        <v>5</v>
      </c>
      <c s="6" t="s">
        <v>3468</v>
      </c>
      <c s="36" t="s">
        <v>865</v>
      </c>
      <c s="37">
        <v>1</v>
      </c>
      <c s="36">
        <v>0</v>
      </c>
      <c s="36">
        <f>ROUND(G2100*H2100,6)</f>
      </c>
      <c r="L2100" s="38">
        <v>0</v>
      </c>
      <c s="32">
        <f>ROUND(ROUND(L2100,2)*ROUND(G2100,3),2)</f>
      </c>
      <c s="36" t="s">
        <v>99</v>
      </c>
      <c>
        <f>(M2100*21)/100</f>
      </c>
      <c t="s">
        <v>27</v>
      </c>
    </row>
    <row r="2101" spans="1:5" ht="12.75">
      <c r="A2101" s="35" t="s">
        <v>55</v>
      </c>
      <c r="E2101" s="39" t="s">
        <v>3468</v>
      </c>
    </row>
    <row r="2102" spans="1:5" ht="12.75">
      <c r="A2102" s="35" t="s">
        <v>56</v>
      </c>
      <c r="E2102" s="40" t="s">
        <v>5</v>
      </c>
    </row>
    <row r="2103" spans="1:5" ht="12.75">
      <c r="A2103" t="s">
        <v>57</v>
      </c>
      <c r="E2103" s="39" t="s">
        <v>5</v>
      </c>
    </row>
    <row r="2104" spans="1:16" ht="12.75">
      <c r="A2104" t="s">
        <v>49</v>
      </c>
      <c s="34" t="s">
        <v>3469</v>
      </c>
      <c s="34" t="s">
        <v>3470</v>
      </c>
      <c s="35" t="s">
        <v>5</v>
      </c>
      <c s="6" t="s">
        <v>3471</v>
      </c>
      <c s="36" t="s">
        <v>865</v>
      </c>
      <c s="37">
        <v>1</v>
      </c>
      <c s="36">
        <v>0</v>
      </c>
      <c s="36">
        <f>ROUND(G2104*H2104,6)</f>
      </c>
      <c r="L2104" s="38">
        <v>0</v>
      </c>
      <c s="32">
        <f>ROUND(ROUND(L2104,2)*ROUND(G2104,3),2)</f>
      </c>
      <c s="36" t="s">
        <v>99</v>
      </c>
      <c>
        <f>(M2104*21)/100</f>
      </c>
      <c t="s">
        <v>27</v>
      </c>
    </row>
    <row r="2105" spans="1:5" ht="12.75">
      <c r="A2105" s="35" t="s">
        <v>55</v>
      </c>
      <c r="E2105" s="39" t="s">
        <v>3471</v>
      </c>
    </row>
    <row r="2106" spans="1:5" ht="12.75">
      <c r="A2106" s="35" t="s">
        <v>56</v>
      </c>
      <c r="E2106" s="40" t="s">
        <v>5</v>
      </c>
    </row>
    <row r="2107" spans="1:5" ht="12.75">
      <c r="A2107" t="s">
        <v>57</v>
      </c>
      <c r="E2107" s="39" t="s">
        <v>5</v>
      </c>
    </row>
    <row r="2108" spans="1:16" ht="12.75">
      <c r="A2108" t="s">
        <v>49</v>
      </c>
      <c s="34" t="s">
        <v>3472</v>
      </c>
      <c s="34" t="s">
        <v>3473</v>
      </c>
      <c s="35" t="s">
        <v>5</v>
      </c>
      <c s="6" t="s">
        <v>3474</v>
      </c>
      <c s="36" t="s">
        <v>865</v>
      </c>
      <c s="37">
        <v>1</v>
      </c>
      <c s="36">
        <v>0</v>
      </c>
      <c s="36">
        <f>ROUND(G2108*H2108,6)</f>
      </c>
      <c r="L2108" s="38">
        <v>0</v>
      </c>
      <c s="32">
        <f>ROUND(ROUND(L2108,2)*ROUND(G2108,3),2)</f>
      </c>
      <c s="36" t="s">
        <v>99</v>
      </c>
      <c>
        <f>(M2108*21)/100</f>
      </c>
      <c t="s">
        <v>27</v>
      </c>
    </row>
    <row r="2109" spans="1:5" ht="12.75">
      <c r="A2109" s="35" t="s">
        <v>55</v>
      </c>
      <c r="E2109" s="39" t="s">
        <v>3474</v>
      </c>
    </row>
    <row r="2110" spans="1:5" ht="12.75">
      <c r="A2110" s="35" t="s">
        <v>56</v>
      </c>
      <c r="E2110" s="40" t="s">
        <v>5</v>
      </c>
    </row>
    <row r="2111" spans="1:5" ht="12.75">
      <c r="A2111" t="s">
        <v>57</v>
      </c>
      <c r="E2111" s="39" t="s">
        <v>5</v>
      </c>
    </row>
    <row r="2112" spans="1:13" ht="12.75">
      <c r="A2112" t="s">
        <v>46</v>
      </c>
      <c r="C2112" s="31" t="s">
        <v>47</v>
      </c>
      <c r="E2112" s="33" t="s">
        <v>1232</v>
      </c>
      <c r="J2112" s="32">
        <f>0</f>
      </c>
      <c s="32">
        <f>0</f>
      </c>
      <c s="32">
        <f>0+L2113+L2117+L2121+L2125+L2129+L2133+L2137+L2141+L2145+L2149+L2153+L2157+L2161+L2165+L2169+L2173+L2177+L2181+L2185+L2189+L2193+L2197+L2201+L2205+L2209+L2213+L2217+L2221+L2225+L2229+L2233+L2237+L2241+L2245+L2249+L2253+L2257+L2261+L2265+L2269+L2273+L2277+L2281+L2285+L2289+L2293+L2297+L2301+L2305+L2309+L2313+L2317+L2321+L2325+L2329+L2333+L2337+L2341+L2345+L2349+L2353+L2357+L2361+L2365+L2369+L2373+L2377+L2381+L2385+L2389+L2393+L2397+L2401+L2405+L2409+L2413+L2417+L2421+L2425+L2429+L2433+L2437+L2441+L2445+L2449+L2453+L2457+L2461+L2465</f>
      </c>
      <c s="32">
        <f>0+M2113+M2117+M2121+M2125+M2129+M2133+M2137+M2141+M2145+M2149+M2153+M2157+M2161+M2165+M2169+M2173+M2177+M2181+M2185+M2189+M2193+M2197+M2201+M2205+M2209+M2213+M2217+M2221+M2225+M2229+M2233+M2237+M2241+M2245+M2249+M2253+M2257+M2261+M2265+M2269+M2273+M2277+M2281+M2285+M2289+M2293+M2297+M2301+M2305+M2309+M2313+M2317+M2321+M2325+M2329+M2333+M2337+M2341+M2345+M2349+M2353+M2357+M2361+M2365+M2369+M2373+M2377+M2381+M2385+M2389+M2393+M2397+M2401+M2405+M2409+M2413+M2417+M2421+M2425+M2429+M2433+M2437+M2441+M2445+M2449+M2453+M2457+M2461+M2465</f>
      </c>
    </row>
    <row r="2113" spans="1:16" ht="38.25">
      <c r="A2113" t="s">
        <v>49</v>
      </c>
      <c s="34" t="s">
        <v>3475</v>
      </c>
      <c s="34" t="s">
        <v>1257</v>
      </c>
      <c s="35" t="s">
        <v>5</v>
      </c>
      <c s="6" t="s">
        <v>1258</v>
      </c>
      <c s="36" t="s">
        <v>64</v>
      </c>
      <c s="37">
        <v>450</v>
      </c>
      <c s="36">
        <v>0</v>
      </c>
      <c s="36">
        <f>ROUND(G2113*H2113,6)</f>
      </c>
      <c r="L2113" s="38">
        <v>0</v>
      </c>
      <c s="32">
        <f>ROUND(ROUND(L2113,2)*ROUND(G2113,3),2)</f>
      </c>
      <c s="36" t="s">
        <v>919</v>
      </c>
      <c>
        <f>(M2113*21)/100</f>
      </c>
      <c t="s">
        <v>27</v>
      </c>
    </row>
    <row r="2114" spans="1:5" ht="38.25">
      <c r="A2114" s="35" t="s">
        <v>55</v>
      </c>
      <c r="E2114" s="39" t="s">
        <v>1259</v>
      </c>
    </row>
    <row r="2115" spans="1:5" ht="12.75">
      <c r="A2115" s="35" t="s">
        <v>56</v>
      </c>
      <c r="E2115" s="40" t="s">
        <v>5</v>
      </c>
    </row>
    <row r="2116" spans="1:5" ht="12.75">
      <c r="A2116" t="s">
        <v>57</v>
      </c>
      <c r="E2116" s="39" t="s">
        <v>5</v>
      </c>
    </row>
    <row r="2117" spans="1:16" ht="25.5">
      <c r="A2117" t="s">
        <v>49</v>
      </c>
      <c s="34" t="s">
        <v>3476</v>
      </c>
      <c s="34" t="s">
        <v>3477</v>
      </c>
      <c s="35" t="s">
        <v>5</v>
      </c>
      <c s="6" t="s">
        <v>3478</v>
      </c>
      <c s="36" t="s">
        <v>64</v>
      </c>
      <c s="37">
        <v>287.5</v>
      </c>
      <c s="36">
        <v>0.00053</v>
      </c>
      <c s="36">
        <f>ROUND(G2117*H2117,6)</f>
      </c>
      <c r="L2117" s="38">
        <v>0</v>
      </c>
      <c s="32">
        <f>ROUND(ROUND(L2117,2)*ROUND(G2117,3),2)</f>
      </c>
      <c s="36" t="s">
        <v>99</v>
      </c>
      <c>
        <f>(M2117*21)/100</f>
      </c>
      <c t="s">
        <v>27</v>
      </c>
    </row>
    <row r="2118" spans="1:5" ht="25.5">
      <c r="A2118" s="35" t="s">
        <v>55</v>
      </c>
      <c r="E2118" s="39" t="s">
        <v>3478</v>
      </c>
    </row>
    <row r="2119" spans="1:5" ht="12.75">
      <c r="A2119" s="35" t="s">
        <v>56</v>
      </c>
      <c r="E2119" s="40" t="s">
        <v>5</v>
      </c>
    </row>
    <row r="2120" spans="1:5" ht="12.75">
      <c r="A2120" t="s">
        <v>57</v>
      </c>
      <c r="E2120" s="39" t="s">
        <v>3479</v>
      </c>
    </row>
    <row r="2121" spans="1:16" ht="25.5">
      <c r="A2121" t="s">
        <v>49</v>
      </c>
      <c s="34" t="s">
        <v>3480</v>
      </c>
      <c s="34" t="s">
        <v>3481</v>
      </c>
      <c s="35" t="s">
        <v>5</v>
      </c>
      <c s="6" t="s">
        <v>3482</v>
      </c>
      <c s="36" t="s">
        <v>64</v>
      </c>
      <c s="37">
        <v>172.5</v>
      </c>
      <c s="36">
        <v>0.00053</v>
      </c>
      <c s="36">
        <f>ROUND(G2121*H2121,6)</f>
      </c>
      <c r="L2121" s="38">
        <v>0</v>
      </c>
      <c s="32">
        <f>ROUND(ROUND(L2121,2)*ROUND(G2121,3),2)</f>
      </c>
      <c s="36" t="s">
        <v>99</v>
      </c>
      <c>
        <f>(M2121*21)/100</f>
      </c>
      <c t="s">
        <v>27</v>
      </c>
    </row>
    <row r="2122" spans="1:5" ht="25.5">
      <c r="A2122" s="35" t="s">
        <v>55</v>
      </c>
      <c r="E2122" s="39" t="s">
        <v>3482</v>
      </c>
    </row>
    <row r="2123" spans="1:5" ht="12.75">
      <c r="A2123" s="35" t="s">
        <v>56</v>
      </c>
      <c r="E2123" s="40" t="s">
        <v>5</v>
      </c>
    </row>
    <row r="2124" spans="1:5" ht="12.75">
      <c r="A2124" t="s">
        <v>57</v>
      </c>
      <c r="E2124" s="39" t="s">
        <v>3483</v>
      </c>
    </row>
    <row r="2125" spans="1:16" ht="25.5">
      <c r="A2125" t="s">
        <v>49</v>
      </c>
      <c s="34" t="s">
        <v>3484</v>
      </c>
      <c s="34" t="s">
        <v>3485</v>
      </c>
      <c s="35" t="s">
        <v>5</v>
      </c>
      <c s="6" t="s">
        <v>3486</v>
      </c>
      <c s="36" t="s">
        <v>64</v>
      </c>
      <c s="37">
        <v>57.5</v>
      </c>
      <c s="36">
        <v>0.00053</v>
      </c>
      <c s="36">
        <f>ROUND(G2125*H2125,6)</f>
      </c>
      <c r="L2125" s="38">
        <v>0</v>
      </c>
      <c s="32">
        <f>ROUND(ROUND(L2125,2)*ROUND(G2125,3),2)</f>
      </c>
      <c s="36" t="s">
        <v>99</v>
      </c>
      <c>
        <f>(M2125*21)/100</f>
      </c>
      <c t="s">
        <v>27</v>
      </c>
    </row>
    <row r="2126" spans="1:5" ht="25.5">
      <c r="A2126" s="35" t="s">
        <v>55</v>
      </c>
      <c r="E2126" s="39" t="s">
        <v>3486</v>
      </c>
    </row>
    <row r="2127" spans="1:5" ht="12.75">
      <c r="A2127" s="35" t="s">
        <v>56</v>
      </c>
      <c r="E2127" s="40" t="s">
        <v>5</v>
      </c>
    </row>
    <row r="2128" spans="1:5" ht="12.75">
      <c r="A2128" t="s">
        <v>57</v>
      </c>
      <c r="E2128" s="39" t="s">
        <v>3487</v>
      </c>
    </row>
    <row r="2129" spans="1:16" ht="25.5">
      <c r="A2129" t="s">
        <v>49</v>
      </c>
      <c s="34" t="s">
        <v>3488</v>
      </c>
      <c s="34" t="s">
        <v>3489</v>
      </c>
      <c s="35" t="s">
        <v>5</v>
      </c>
      <c s="6" t="s">
        <v>3490</v>
      </c>
      <c s="36" t="s">
        <v>64</v>
      </c>
      <c s="37">
        <v>590</v>
      </c>
      <c s="36">
        <v>0</v>
      </c>
      <c s="36">
        <f>ROUND(G2129*H2129,6)</f>
      </c>
      <c r="L2129" s="38">
        <v>0</v>
      </c>
      <c s="32">
        <f>ROUND(ROUND(L2129,2)*ROUND(G2129,3),2)</f>
      </c>
      <c s="36" t="s">
        <v>919</v>
      </c>
      <c>
        <f>(M2129*21)/100</f>
      </c>
      <c t="s">
        <v>27</v>
      </c>
    </row>
    <row r="2130" spans="1:5" ht="25.5">
      <c r="A2130" s="35" t="s">
        <v>55</v>
      </c>
      <c r="E2130" s="39" t="s">
        <v>3490</v>
      </c>
    </row>
    <row r="2131" spans="1:5" ht="12.75">
      <c r="A2131" s="35" t="s">
        <v>56</v>
      </c>
      <c r="E2131" s="40" t="s">
        <v>5</v>
      </c>
    </row>
    <row r="2132" spans="1:5" ht="12.75">
      <c r="A2132" t="s">
        <v>57</v>
      </c>
      <c r="E2132" s="39" t="s">
        <v>5</v>
      </c>
    </row>
    <row r="2133" spans="1:16" ht="12.75">
      <c r="A2133" t="s">
        <v>49</v>
      </c>
      <c s="34" t="s">
        <v>3491</v>
      </c>
      <c s="34" t="s">
        <v>3492</v>
      </c>
      <c s="35" t="s">
        <v>5</v>
      </c>
      <c s="6" t="s">
        <v>3493</v>
      </c>
      <c s="36" t="s">
        <v>64</v>
      </c>
      <c s="37">
        <v>402.5</v>
      </c>
      <c s="36">
        <v>5E-05</v>
      </c>
      <c s="36">
        <f>ROUND(G2133*H2133,6)</f>
      </c>
      <c r="L2133" s="38">
        <v>0</v>
      </c>
      <c s="32">
        <f>ROUND(ROUND(L2133,2)*ROUND(G2133,3),2)</f>
      </c>
      <c s="36" t="s">
        <v>919</v>
      </c>
      <c>
        <f>(M2133*21)/100</f>
      </c>
      <c t="s">
        <v>27</v>
      </c>
    </row>
    <row r="2134" spans="1:5" ht="12.75">
      <c r="A2134" s="35" t="s">
        <v>55</v>
      </c>
      <c r="E2134" s="39" t="s">
        <v>3493</v>
      </c>
    </row>
    <row r="2135" spans="1:5" ht="12.75">
      <c r="A2135" s="35" t="s">
        <v>56</v>
      </c>
      <c r="E2135" s="40" t="s">
        <v>5</v>
      </c>
    </row>
    <row r="2136" spans="1:5" ht="12.75">
      <c r="A2136" t="s">
        <v>57</v>
      </c>
      <c r="E2136" s="39" t="s">
        <v>3494</v>
      </c>
    </row>
    <row r="2137" spans="1:16" ht="12.75">
      <c r="A2137" t="s">
        <v>49</v>
      </c>
      <c s="34" t="s">
        <v>3495</v>
      </c>
      <c s="34" t="s">
        <v>3496</v>
      </c>
      <c s="35" t="s">
        <v>5</v>
      </c>
      <c s="6" t="s">
        <v>3497</v>
      </c>
      <c s="36" t="s">
        <v>64</v>
      </c>
      <c s="37">
        <v>276</v>
      </c>
      <c s="36">
        <v>7E-05</v>
      </c>
      <c s="36">
        <f>ROUND(G2137*H2137,6)</f>
      </c>
      <c r="L2137" s="38">
        <v>0</v>
      </c>
      <c s="32">
        <f>ROUND(ROUND(L2137,2)*ROUND(G2137,3),2)</f>
      </c>
      <c s="36" t="s">
        <v>919</v>
      </c>
      <c>
        <f>(M2137*21)/100</f>
      </c>
      <c t="s">
        <v>27</v>
      </c>
    </row>
    <row r="2138" spans="1:5" ht="12.75">
      <c r="A2138" s="35" t="s">
        <v>55</v>
      </c>
      <c r="E2138" s="39" t="s">
        <v>3497</v>
      </c>
    </row>
    <row r="2139" spans="1:5" ht="12.75">
      <c r="A2139" s="35" t="s">
        <v>56</v>
      </c>
      <c r="E2139" s="40" t="s">
        <v>5</v>
      </c>
    </row>
    <row r="2140" spans="1:5" ht="12.75">
      <c r="A2140" t="s">
        <v>57</v>
      </c>
      <c r="E2140" s="39" t="s">
        <v>3498</v>
      </c>
    </row>
    <row r="2141" spans="1:16" ht="25.5">
      <c r="A2141" t="s">
        <v>49</v>
      </c>
      <c s="34" t="s">
        <v>3499</v>
      </c>
      <c s="34" t="s">
        <v>3500</v>
      </c>
      <c s="35" t="s">
        <v>5</v>
      </c>
      <c s="6" t="s">
        <v>3501</v>
      </c>
      <c s="36" t="s">
        <v>64</v>
      </c>
      <c s="37">
        <v>700</v>
      </c>
      <c s="36">
        <v>0</v>
      </c>
      <c s="36">
        <f>ROUND(G2141*H2141,6)</f>
      </c>
      <c r="L2141" s="38">
        <v>0</v>
      </c>
      <c s="32">
        <f>ROUND(ROUND(L2141,2)*ROUND(G2141,3),2)</f>
      </c>
      <c s="36" t="s">
        <v>919</v>
      </c>
      <c>
        <f>(M2141*21)/100</f>
      </c>
      <c t="s">
        <v>27</v>
      </c>
    </row>
    <row r="2142" spans="1:5" ht="25.5">
      <c r="A2142" s="35" t="s">
        <v>55</v>
      </c>
      <c r="E2142" s="39" t="s">
        <v>3501</v>
      </c>
    </row>
    <row r="2143" spans="1:5" ht="12.75">
      <c r="A2143" s="35" t="s">
        <v>56</v>
      </c>
      <c r="E2143" s="40" t="s">
        <v>5</v>
      </c>
    </row>
    <row r="2144" spans="1:5" ht="12.75">
      <c r="A2144" t="s">
        <v>57</v>
      </c>
      <c r="E2144" s="39" t="s">
        <v>5</v>
      </c>
    </row>
    <row r="2145" spans="1:16" ht="12.75">
      <c r="A2145" t="s">
        <v>49</v>
      </c>
      <c s="34" t="s">
        <v>3502</v>
      </c>
      <c s="34" t="s">
        <v>3503</v>
      </c>
      <c s="35" t="s">
        <v>5</v>
      </c>
      <c s="6" t="s">
        <v>3504</v>
      </c>
      <c s="36" t="s">
        <v>64</v>
      </c>
      <c s="37">
        <v>575</v>
      </c>
      <c s="36">
        <v>0.00011</v>
      </c>
      <c s="36">
        <f>ROUND(G2145*H2145,6)</f>
      </c>
      <c r="L2145" s="38">
        <v>0</v>
      </c>
      <c s="32">
        <f>ROUND(ROUND(L2145,2)*ROUND(G2145,3),2)</f>
      </c>
      <c s="36" t="s">
        <v>919</v>
      </c>
      <c>
        <f>(M2145*21)/100</f>
      </c>
      <c t="s">
        <v>27</v>
      </c>
    </row>
    <row r="2146" spans="1:5" ht="12.75">
      <c r="A2146" s="35" t="s">
        <v>55</v>
      </c>
      <c r="E2146" s="39" t="s">
        <v>3504</v>
      </c>
    </row>
    <row r="2147" spans="1:5" ht="12.75">
      <c r="A2147" s="35" t="s">
        <v>56</v>
      </c>
      <c r="E2147" s="40" t="s">
        <v>5</v>
      </c>
    </row>
    <row r="2148" spans="1:5" ht="12.75">
      <c r="A2148" t="s">
        <v>57</v>
      </c>
      <c r="E2148" s="39" t="s">
        <v>3505</v>
      </c>
    </row>
    <row r="2149" spans="1:16" ht="12.75">
      <c r="A2149" t="s">
        <v>49</v>
      </c>
      <c s="34" t="s">
        <v>3506</v>
      </c>
      <c s="34" t="s">
        <v>3507</v>
      </c>
      <c s="35" t="s">
        <v>5</v>
      </c>
      <c s="6" t="s">
        <v>3508</v>
      </c>
      <c s="36" t="s">
        <v>64</v>
      </c>
      <c s="37">
        <v>230</v>
      </c>
      <c s="36">
        <v>0.00017</v>
      </c>
      <c s="36">
        <f>ROUND(G2149*H2149,6)</f>
      </c>
      <c r="L2149" s="38">
        <v>0</v>
      </c>
      <c s="32">
        <f>ROUND(ROUND(L2149,2)*ROUND(G2149,3),2)</f>
      </c>
      <c s="36" t="s">
        <v>99</v>
      </c>
      <c>
        <f>(M2149*21)/100</f>
      </c>
      <c t="s">
        <v>27</v>
      </c>
    </row>
    <row r="2150" spans="1:5" ht="12.75">
      <c r="A2150" s="35" t="s">
        <v>55</v>
      </c>
      <c r="E2150" s="39" t="s">
        <v>3508</v>
      </c>
    </row>
    <row r="2151" spans="1:5" ht="12.75">
      <c r="A2151" s="35" t="s">
        <v>56</v>
      </c>
      <c r="E2151" s="40" t="s">
        <v>5</v>
      </c>
    </row>
    <row r="2152" spans="1:5" ht="12.75">
      <c r="A2152" t="s">
        <v>57</v>
      </c>
      <c r="E2152" s="39" t="s">
        <v>3509</v>
      </c>
    </row>
    <row r="2153" spans="1:16" ht="25.5">
      <c r="A2153" t="s">
        <v>49</v>
      </c>
      <c s="34" t="s">
        <v>3510</v>
      </c>
      <c s="34" t="s">
        <v>3511</v>
      </c>
      <c s="35" t="s">
        <v>5</v>
      </c>
      <c s="6" t="s">
        <v>3512</v>
      </c>
      <c s="36" t="s">
        <v>64</v>
      </c>
      <c s="37">
        <v>11750</v>
      </c>
      <c s="36">
        <v>0</v>
      </c>
      <c s="36">
        <f>ROUND(G2153*H2153,6)</f>
      </c>
      <c r="L2153" s="38">
        <v>0</v>
      </c>
      <c s="32">
        <f>ROUND(ROUND(L2153,2)*ROUND(G2153,3),2)</f>
      </c>
      <c s="36" t="s">
        <v>919</v>
      </c>
      <c>
        <f>(M2153*21)/100</f>
      </c>
      <c t="s">
        <v>27</v>
      </c>
    </row>
    <row r="2154" spans="1:5" ht="25.5">
      <c r="A2154" s="35" t="s">
        <v>55</v>
      </c>
      <c r="E2154" s="39" t="s">
        <v>3512</v>
      </c>
    </row>
    <row r="2155" spans="1:5" ht="12.75">
      <c r="A2155" s="35" t="s">
        <v>56</v>
      </c>
      <c r="E2155" s="40" t="s">
        <v>5</v>
      </c>
    </row>
    <row r="2156" spans="1:5" ht="12.75">
      <c r="A2156" t="s">
        <v>57</v>
      </c>
      <c r="E2156" s="39" t="s">
        <v>5</v>
      </c>
    </row>
    <row r="2157" spans="1:16" ht="12.75">
      <c r="A2157" t="s">
        <v>49</v>
      </c>
      <c s="34" t="s">
        <v>3513</v>
      </c>
      <c s="34" t="s">
        <v>3514</v>
      </c>
      <c s="35" t="s">
        <v>5</v>
      </c>
      <c s="6" t="s">
        <v>3515</v>
      </c>
      <c s="36" t="s">
        <v>64</v>
      </c>
      <c s="37">
        <v>3220</v>
      </c>
      <c s="36">
        <v>0.00012</v>
      </c>
      <c s="36">
        <f>ROUND(G2157*H2157,6)</f>
      </c>
      <c r="L2157" s="38">
        <v>0</v>
      </c>
      <c s="32">
        <f>ROUND(ROUND(L2157,2)*ROUND(G2157,3),2)</f>
      </c>
      <c s="36" t="s">
        <v>919</v>
      </c>
      <c>
        <f>(M2157*21)/100</f>
      </c>
      <c t="s">
        <v>27</v>
      </c>
    </row>
    <row r="2158" spans="1:5" ht="12.75">
      <c r="A2158" s="35" t="s">
        <v>55</v>
      </c>
      <c r="E2158" s="39" t="s">
        <v>3515</v>
      </c>
    </row>
    <row r="2159" spans="1:5" ht="12.75">
      <c r="A2159" s="35" t="s">
        <v>56</v>
      </c>
      <c r="E2159" s="40" t="s">
        <v>5</v>
      </c>
    </row>
    <row r="2160" spans="1:5" ht="12.75">
      <c r="A2160" t="s">
        <v>57</v>
      </c>
      <c r="E2160" s="39" t="s">
        <v>3516</v>
      </c>
    </row>
    <row r="2161" spans="1:16" ht="12.75">
      <c r="A2161" t="s">
        <v>49</v>
      </c>
      <c s="34" t="s">
        <v>3517</v>
      </c>
      <c s="34" t="s">
        <v>3518</v>
      </c>
      <c s="35" t="s">
        <v>5</v>
      </c>
      <c s="6" t="s">
        <v>3515</v>
      </c>
      <c s="36" t="s">
        <v>64</v>
      </c>
      <c s="37">
        <v>862.5</v>
      </c>
      <c s="36">
        <v>0.00012</v>
      </c>
      <c s="36">
        <f>ROUND(G2161*H2161,6)</f>
      </c>
      <c r="L2161" s="38">
        <v>0</v>
      </c>
      <c s="32">
        <f>ROUND(ROUND(L2161,2)*ROUND(G2161,3),2)</f>
      </c>
      <c s="36" t="s">
        <v>919</v>
      </c>
      <c>
        <f>(M2161*21)/100</f>
      </c>
      <c t="s">
        <v>27</v>
      </c>
    </row>
    <row r="2162" spans="1:5" ht="12.75">
      <c r="A2162" s="35" t="s">
        <v>55</v>
      </c>
      <c r="E2162" s="39" t="s">
        <v>3515</v>
      </c>
    </row>
    <row r="2163" spans="1:5" ht="12.75">
      <c r="A2163" s="35" t="s">
        <v>56</v>
      </c>
      <c r="E2163" s="40" t="s">
        <v>5</v>
      </c>
    </row>
    <row r="2164" spans="1:5" ht="12.75">
      <c r="A2164" t="s">
        <v>57</v>
      </c>
      <c r="E2164" s="39" t="s">
        <v>3519</v>
      </c>
    </row>
    <row r="2165" spans="1:16" ht="12.75">
      <c r="A2165" t="s">
        <v>49</v>
      </c>
      <c s="34" t="s">
        <v>3520</v>
      </c>
      <c s="34" t="s">
        <v>3521</v>
      </c>
      <c s="35" t="s">
        <v>5</v>
      </c>
      <c s="6" t="s">
        <v>3522</v>
      </c>
      <c s="36" t="s">
        <v>64</v>
      </c>
      <c s="37">
        <v>9430</v>
      </c>
      <c s="36">
        <v>0.00017</v>
      </c>
      <c s="36">
        <f>ROUND(G2165*H2165,6)</f>
      </c>
      <c r="L2165" s="38">
        <v>0</v>
      </c>
      <c s="32">
        <f>ROUND(ROUND(L2165,2)*ROUND(G2165,3),2)</f>
      </c>
      <c s="36" t="s">
        <v>919</v>
      </c>
      <c>
        <f>(M2165*21)/100</f>
      </c>
      <c t="s">
        <v>27</v>
      </c>
    </row>
    <row r="2166" spans="1:5" ht="12.75">
      <c r="A2166" s="35" t="s">
        <v>55</v>
      </c>
      <c r="E2166" s="39" t="s">
        <v>3522</v>
      </c>
    </row>
    <row r="2167" spans="1:5" ht="12.75">
      <c r="A2167" s="35" t="s">
        <v>56</v>
      </c>
      <c r="E2167" s="40" t="s">
        <v>5</v>
      </c>
    </row>
    <row r="2168" spans="1:5" ht="12.75">
      <c r="A2168" t="s">
        <v>57</v>
      </c>
      <c r="E2168" s="39" t="s">
        <v>3523</v>
      </c>
    </row>
    <row r="2169" spans="1:16" ht="25.5">
      <c r="A2169" t="s">
        <v>49</v>
      </c>
      <c s="34" t="s">
        <v>3524</v>
      </c>
      <c s="34" t="s">
        <v>1263</v>
      </c>
      <c s="35" t="s">
        <v>5</v>
      </c>
      <c s="6" t="s">
        <v>1264</v>
      </c>
      <c s="36" t="s">
        <v>64</v>
      </c>
      <c s="37">
        <v>50</v>
      </c>
      <c s="36">
        <v>0</v>
      </c>
      <c s="36">
        <f>ROUND(G2169*H2169,6)</f>
      </c>
      <c r="L2169" s="38">
        <v>0</v>
      </c>
      <c s="32">
        <f>ROUND(ROUND(L2169,2)*ROUND(G2169,3),2)</f>
      </c>
      <c s="36" t="s">
        <v>919</v>
      </c>
      <c>
        <f>(M2169*21)/100</f>
      </c>
      <c t="s">
        <v>27</v>
      </c>
    </row>
    <row r="2170" spans="1:5" ht="25.5">
      <c r="A2170" s="35" t="s">
        <v>55</v>
      </c>
      <c r="E2170" s="39" t="s">
        <v>1264</v>
      </c>
    </row>
    <row r="2171" spans="1:5" ht="12.75">
      <c r="A2171" s="35" t="s">
        <v>56</v>
      </c>
      <c r="E2171" s="40" t="s">
        <v>5</v>
      </c>
    </row>
    <row r="2172" spans="1:5" ht="12.75">
      <c r="A2172" t="s">
        <v>57</v>
      </c>
      <c r="E2172" s="39" t="s">
        <v>5</v>
      </c>
    </row>
    <row r="2173" spans="1:16" ht="12.75">
      <c r="A2173" t="s">
        <v>49</v>
      </c>
      <c s="34" t="s">
        <v>3525</v>
      </c>
      <c s="34" t="s">
        <v>3526</v>
      </c>
      <c s="35" t="s">
        <v>5</v>
      </c>
      <c s="6" t="s">
        <v>3527</v>
      </c>
      <c s="36" t="s">
        <v>64</v>
      </c>
      <c s="37">
        <v>57.5</v>
      </c>
      <c s="36">
        <v>0.00685</v>
      </c>
      <c s="36">
        <f>ROUND(G2173*H2173,6)</f>
      </c>
      <c r="L2173" s="38">
        <v>0</v>
      </c>
      <c s="32">
        <f>ROUND(ROUND(L2173,2)*ROUND(G2173,3),2)</f>
      </c>
      <c s="36" t="s">
        <v>919</v>
      </c>
      <c>
        <f>(M2173*21)/100</f>
      </c>
      <c t="s">
        <v>27</v>
      </c>
    </row>
    <row r="2174" spans="1:5" ht="12.75">
      <c r="A2174" s="35" t="s">
        <v>55</v>
      </c>
      <c r="E2174" s="39" t="s">
        <v>3527</v>
      </c>
    </row>
    <row r="2175" spans="1:5" ht="12.75">
      <c r="A2175" s="35" t="s">
        <v>56</v>
      </c>
      <c r="E2175" s="40" t="s">
        <v>5</v>
      </c>
    </row>
    <row r="2176" spans="1:5" ht="12.75">
      <c r="A2176" t="s">
        <v>57</v>
      </c>
      <c r="E2176" s="39" t="s">
        <v>5</v>
      </c>
    </row>
    <row r="2177" spans="1:16" ht="25.5">
      <c r="A2177" t="s">
        <v>49</v>
      </c>
      <c s="34" t="s">
        <v>3528</v>
      </c>
      <c s="34" t="s">
        <v>3529</v>
      </c>
      <c s="35" t="s">
        <v>5</v>
      </c>
      <c s="6" t="s">
        <v>3530</v>
      </c>
      <c s="36" t="s">
        <v>64</v>
      </c>
      <c s="37">
        <v>1600</v>
      </c>
      <c s="36">
        <v>0</v>
      </c>
      <c s="36">
        <f>ROUND(G2177*H2177,6)</f>
      </c>
      <c r="L2177" s="38">
        <v>0</v>
      </c>
      <c s="32">
        <f>ROUND(ROUND(L2177,2)*ROUND(G2177,3),2)</f>
      </c>
      <c s="36" t="s">
        <v>919</v>
      </c>
      <c>
        <f>(M2177*21)/100</f>
      </c>
      <c t="s">
        <v>27</v>
      </c>
    </row>
    <row r="2178" spans="1:5" ht="25.5">
      <c r="A2178" s="35" t="s">
        <v>55</v>
      </c>
      <c r="E2178" s="39" t="s">
        <v>3530</v>
      </c>
    </row>
    <row r="2179" spans="1:5" ht="12.75">
      <c r="A2179" s="35" t="s">
        <v>56</v>
      </c>
      <c r="E2179" s="40" t="s">
        <v>5</v>
      </c>
    </row>
    <row r="2180" spans="1:5" ht="12.75">
      <c r="A2180" t="s">
        <v>57</v>
      </c>
      <c r="E2180" s="39" t="s">
        <v>5</v>
      </c>
    </row>
    <row r="2181" spans="1:16" ht="12.75">
      <c r="A2181" t="s">
        <v>49</v>
      </c>
      <c s="34" t="s">
        <v>3531</v>
      </c>
      <c s="34" t="s">
        <v>3532</v>
      </c>
      <c s="35" t="s">
        <v>5</v>
      </c>
      <c s="6" t="s">
        <v>3533</v>
      </c>
      <c s="36" t="s">
        <v>64</v>
      </c>
      <c s="37">
        <v>230</v>
      </c>
      <c s="36">
        <v>0.00016</v>
      </c>
      <c s="36">
        <f>ROUND(G2181*H2181,6)</f>
      </c>
      <c r="L2181" s="38">
        <v>0</v>
      </c>
      <c s="32">
        <f>ROUND(ROUND(L2181,2)*ROUND(G2181,3),2)</f>
      </c>
      <c s="36" t="s">
        <v>919</v>
      </c>
      <c>
        <f>(M2181*21)/100</f>
      </c>
      <c t="s">
        <v>27</v>
      </c>
    </row>
    <row r="2182" spans="1:5" ht="12.75">
      <c r="A2182" s="35" t="s">
        <v>55</v>
      </c>
      <c r="E2182" s="39" t="s">
        <v>3533</v>
      </c>
    </row>
    <row r="2183" spans="1:5" ht="12.75">
      <c r="A2183" s="35" t="s">
        <v>56</v>
      </c>
      <c r="E2183" s="40" t="s">
        <v>5</v>
      </c>
    </row>
    <row r="2184" spans="1:5" ht="12.75">
      <c r="A2184" t="s">
        <v>57</v>
      </c>
      <c r="E2184" s="39" t="s">
        <v>3534</v>
      </c>
    </row>
    <row r="2185" spans="1:16" ht="12.75">
      <c r="A2185" t="s">
        <v>49</v>
      </c>
      <c s="34" t="s">
        <v>3535</v>
      </c>
      <c s="34" t="s">
        <v>3536</v>
      </c>
      <c s="35" t="s">
        <v>5</v>
      </c>
      <c s="6" t="s">
        <v>3537</v>
      </c>
      <c s="36" t="s">
        <v>64</v>
      </c>
      <c s="37">
        <v>1610</v>
      </c>
      <c s="36">
        <v>0.00025</v>
      </c>
      <c s="36">
        <f>ROUND(G2185*H2185,6)</f>
      </c>
      <c r="L2185" s="38">
        <v>0</v>
      </c>
      <c s="32">
        <f>ROUND(ROUND(L2185,2)*ROUND(G2185,3),2)</f>
      </c>
      <c s="36" t="s">
        <v>919</v>
      </c>
      <c>
        <f>(M2185*21)/100</f>
      </c>
      <c t="s">
        <v>27</v>
      </c>
    </row>
    <row r="2186" spans="1:5" ht="12.75">
      <c r="A2186" s="35" t="s">
        <v>55</v>
      </c>
      <c r="E2186" s="39" t="s">
        <v>3537</v>
      </c>
    </row>
    <row r="2187" spans="1:5" ht="12.75">
      <c r="A2187" s="35" t="s">
        <v>56</v>
      </c>
      <c r="E2187" s="40" t="s">
        <v>5</v>
      </c>
    </row>
    <row r="2188" spans="1:5" ht="12.75">
      <c r="A2188" t="s">
        <v>57</v>
      </c>
      <c r="E2188" s="39" t="s">
        <v>3538</v>
      </c>
    </row>
    <row r="2189" spans="1:16" ht="25.5">
      <c r="A2189" t="s">
        <v>49</v>
      </c>
      <c s="34" t="s">
        <v>3539</v>
      </c>
      <c s="34" t="s">
        <v>3540</v>
      </c>
      <c s="35" t="s">
        <v>5</v>
      </c>
      <c s="6" t="s">
        <v>3541</v>
      </c>
      <c s="36" t="s">
        <v>64</v>
      </c>
      <c s="37">
        <v>1000</v>
      </c>
      <c s="36">
        <v>0</v>
      </c>
      <c s="36">
        <f>ROUND(G2189*H2189,6)</f>
      </c>
      <c r="L2189" s="38">
        <v>0</v>
      </c>
      <c s="32">
        <f>ROUND(ROUND(L2189,2)*ROUND(G2189,3),2)</f>
      </c>
      <c s="36" t="s">
        <v>919</v>
      </c>
      <c>
        <f>(M2189*21)/100</f>
      </c>
      <c t="s">
        <v>27</v>
      </c>
    </row>
    <row r="2190" spans="1:5" ht="25.5">
      <c r="A2190" s="35" t="s">
        <v>55</v>
      </c>
      <c r="E2190" s="39" t="s">
        <v>3541</v>
      </c>
    </row>
    <row r="2191" spans="1:5" ht="12.75">
      <c r="A2191" s="35" t="s">
        <v>56</v>
      </c>
      <c r="E2191" s="40" t="s">
        <v>5</v>
      </c>
    </row>
    <row r="2192" spans="1:5" ht="12.75">
      <c r="A2192" t="s">
        <v>57</v>
      </c>
      <c r="E2192" s="39" t="s">
        <v>5</v>
      </c>
    </row>
    <row r="2193" spans="1:16" ht="12.75">
      <c r="A2193" t="s">
        <v>49</v>
      </c>
      <c s="34" t="s">
        <v>3542</v>
      </c>
      <c s="34" t="s">
        <v>3543</v>
      </c>
      <c s="35" t="s">
        <v>5</v>
      </c>
      <c s="6" t="s">
        <v>3544</v>
      </c>
      <c s="36" t="s">
        <v>64</v>
      </c>
      <c s="37">
        <v>920</v>
      </c>
      <c s="36">
        <v>0.00034</v>
      </c>
      <c s="36">
        <f>ROUND(G2193*H2193,6)</f>
      </c>
      <c r="L2193" s="38">
        <v>0</v>
      </c>
      <c s="32">
        <f>ROUND(ROUND(L2193,2)*ROUND(G2193,3),2)</f>
      </c>
      <c s="36" t="s">
        <v>919</v>
      </c>
      <c>
        <f>(M2193*21)/100</f>
      </c>
      <c t="s">
        <v>27</v>
      </c>
    </row>
    <row r="2194" spans="1:5" ht="12.75">
      <c r="A2194" s="35" t="s">
        <v>55</v>
      </c>
      <c r="E2194" s="39" t="s">
        <v>3544</v>
      </c>
    </row>
    <row r="2195" spans="1:5" ht="12.75">
      <c r="A2195" s="35" t="s">
        <v>56</v>
      </c>
      <c r="E2195" s="40" t="s">
        <v>5</v>
      </c>
    </row>
    <row r="2196" spans="1:5" ht="12.75">
      <c r="A2196" t="s">
        <v>57</v>
      </c>
      <c r="E2196" s="39" t="s">
        <v>3545</v>
      </c>
    </row>
    <row r="2197" spans="1:16" ht="12.75">
      <c r="A2197" t="s">
        <v>49</v>
      </c>
      <c s="34" t="s">
        <v>3546</v>
      </c>
      <c s="34" t="s">
        <v>3547</v>
      </c>
      <c s="35" t="s">
        <v>5</v>
      </c>
      <c s="6" t="s">
        <v>3548</v>
      </c>
      <c s="36" t="s">
        <v>64</v>
      </c>
      <c s="37">
        <v>230</v>
      </c>
      <c s="36">
        <v>0.00053</v>
      </c>
      <c s="36">
        <f>ROUND(G2197*H2197,6)</f>
      </c>
      <c r="L2197" s="38">
        <v>0</v>
      </c>
      <c s="32">
        <f>ROUND(ROUND(L2197,2)*ROUND(G2197,3),2)</f>
      </c>
      <c s="36" t="s">
        <v>919</v>
      </c>
      <c>
        <f>(M2197*21)/100</f>
      </c>
      <c t="s">
        <v>27</v>
      </c>
    </row>
    <row r="2198" spans="1:5" ht="12.75">
      <c r="A2198" s="35" t="s">
        <v>55</v>
      </c>
      <c r="E2198" s="39" t="s">
        <v>3548</v>
      </c>
    </row>
    <row r="2199" spans="1:5" ht="12.75">
      <c r="A2199" s="35" t="s">
        <v>56</v>
      </c>
      <c r="E2199" s="40" t="s">
        <v>5</v>
      </c>
    </row>
    <row r="2200" spans="1:5" ht="12.75">
      <c r="A2200" t="s">
        <v>57</v>
      </c>
      <c r="E2200" s="39" t="s">
        <v>3549</v>
      </c>
    </row>
    <row r="2201" spans="1:16" ht="25.5">
      <c r="A2201" t="s">
        <v>49</v>
      </c>
      <c s="34" t="s">
        <v>3550</v>
      </c>
      <c s="34" t="s">
        <v>3551</v>
      </c>
      <c s="35" t="s">
        <v>5</v>
      </c>
      <c s="6" t="s">
        <v>3552</v>
      </c>
      <c s="36" t="s">
        <v>64</v>
      </c>
      <c s="37">
        <v>180</v>
      </c>
      <c s="36">
        <v>0</v>
      </c>
      <c s="36">
        <f>ROUND(G2201*H2201,6)</f>
      </c>
      <c r="L2201" s="38">
        <v>0</v>
      </c>
      <c s="32">
        <f>ROUND(ROUND(L2201,2)*ROUND(G2201,3),2)</f>
      </c>
      <c s="36" t="s">
        <v>919</v>
      </c>
      <c>
        <f>(M2201*21)/100</f>
      </c>
      <c t="s">
        <v>27</v>
      </c>
    </row>
    <row r="2202" spans="1:5" ht="25.5">
      <c r="A2202" s="35" t="s">
        <v>55</v>
      </c>
      <c r="E2202" s="39" t="s">
        <v>3552</v>
      </c>
    </row>
    <row r="2203" spans="1:5" ht="12.75">
      <c r="A2203" s="35" t="s">
        <v>56</v>
      </c>
      <c r="E2203" s="40" t="s">
        <v>5</v>
      </c>
    </row>
    <row r="2204" spans="1:5" ht="12.75">
      <c r="A2204" t="s">
        <v>57</v>
      </c>
      <c r="E2204" s="39" t="s">
        <v>5</v>
      </c>
    </row>
    <row r="2205" spans="1:16" ht="12.75">
      <c r="A2205" t="s">
        <v>49</v>
      </c>
      <c s="34" t="s">
        <v>3553</v>
      </c>
      <c s="34" t="s">
        <v>3554</v>
      </c>
      <c s="35" t="s">
        <v>5</v>
      </c>
      <c s="6" t="s">
        <v>3555</v>
      </c>
      <c s="36" t="s">
        <v>64</v>
      </c>
      <c s="37">
        <v>207</v>
      </c>
      <c s="36">
        <v>0.00077</v>
      </c>
      <c s="36">
        <f>ROUND(G2205*H2205,6)</f>
      </c>
      <c r="L2205" s="38">
        <v>0</v>
      </c>
      <c s="32">
        <f>ROUND(ROUND(L2205,2)*ROUND(G2205,3),2)</f>
      </c>
      <c s="36" t="s">
        <v>919</v>
      </c>
      <c>
        <f>(M2205*21)/100</f>
      </c>
      <c t="s">
        <v>27</v>
      </c>
    </row>
    <row r="2206" spans="1:5" ht="12.75">
      <c r="A2206" s="35" t="s">
        <v>55</v>
      </c>
      <c r="E2206" s="39" t="s">
        <v>3555</v>
      </c>
    </row>
    <row r="2207" spans="1:5" ht="12.75">
      <c r="A2207" s="35" t="s">
        <v>56</v>
      </c>
      <c r="E2207" s="40" t="s">
        <v>5</v>
      </c>
    </row>
    <row r="2208" spans="1:5" ht="12.75">
      <c r="A2208" t="s">
        <v>57</v>
      </c>
      <c r="E2208" s="39" t="s">
        <v>3556</v>
      </c>
    </row>
    <row r="2209" spans="1:16" ht="25.5">
      <c r="A2209" t="s">
        <v>49</v>
      </c>
      <c s="34" t="s">
        <v>3557</v>
      </c>
      <c s="34" t="s">
        <v>3558</v>
      </c>
      <c s="35" t="s">
        <v>5</v>
      </c>
      <c s="6" t="s">
        <v>3559</v>
      </c>
      <c s="36" t="s">
        <v>64</v>
      </c>
      <c s="37">
        <v>100</v>
      </c>
      <c s="36">
        <v>0</v>
      </c>
      <c s="36">
        <f>ROUND(G2209*H2209,6)</f>
      </c>
      <c r="L2209" s="38">
        <v>0</v>
      </c>
      <c s="32">
        <f>ROUND(ROUND(L2209,2)*ROUND(G2209,3),2)</f>
      </c>
      <c s="36" t="s">
        <v>919</v>
      </c>
      <c>
        <f>(M2209*21)/100</f>
      </c>
      <c t="s">
        <v>27</v>
      </c>
    </row>
    <row r="2210" spans="1:5" ht="25.5">
      <c r="A2210" s="35" t="s">
        <v>55</v>
      </c>
      <c r="E2210" s="39" t="s">
        <v>3559</v>
      </c>
    </row>
    <row r="2211" spans="1:5" ht="12.75">
      <c r="A2211" s="35" t="s">
        <v>56</v>
      </c>
      <c r="E2211" s="40" t="s">
        <v>5</v>
      </c>
    </row>
    <row r="2212" spans="1:5" ht="12.75">
      <c r="A2212" t="s">
        <v>57</v>
      </c>
      <c r="E2212" s="39" t="s">
        <v>5</v>
      </c>
    </row>
    <row r="2213" spans="1:16" ht="12.75">
      <c r="A2213" t="s">
        <v>49</v>
      </c>
      <c s="34" t="s">
        <v>3560</v>
      </c>
      <c s="34" t="s">
        <v>3561</v>
      </c>
      <c s="35" t="s">
        <v>5</v>
      </c>
      <c s="6" t="s">
        <v>3562</v>
      </c>
      <c s="36" t="s">
        <v>64</v>
      </c>
      <c s="37">
        <v>115</v>
      </c>
      <c s="36">
        <v>0.0011</v>
      </c>
      <c s="36">
        <f>ROUND(G2213*H2213,6)</f>
      </c>
      <c r="L2213" s="38">
        <v>0</v>
      </c>
      <c s="32">
        <f>ROUND(ROUND(L2213,2)*ROUND(G2213,3),2)</f>
      </c>
      <c s="36" t="s">
        <v>919</v>
      </c>
      <c>
        <f>(M2213*21)/100</f>
      </c>
      <c t="s">
        <v>27</v>
      </c>
    </row>
    <row r="2214" spans="1:5" ht="12.75">
      <c r="A2214" s="35" t="s">
        <v>55</v>
      </c>
      <c r="E2214" s="39" t="s">
        <v>3562</v>
      </c>
    </row>
    <row r="2215" spans="1:5" ht="12.75">
      <c r="A2215" s="35" t="s">
        <v>56</v>
      </c>
      <c r="E2215" s="40" t="s">
        <v>5</v>
      </c>
    </row>
    <row r="2216" spans="1:5" ht="12.75">
      <c r="A2216" t="s">
        <v>57</v>
      </c>
      <c r="E2216" s="39" t="s">
        <v>3563</v>
      </c>
    </row>
    <row r="2217" spans="1:16" ht="25.5">
      <c r="A2217" t="s">
        <v>49</v>
      </c>
      <c s="34" t="s">
        <v>3564</v>
      </c>
      <c s="34" t="s">
        <v>3565</v>
      </c>
      <c s="35" t="s">
        <v>5</v>
      </c>
      <c s="6" t="s">
        <v>3566</v>
      </c>
      <c s="36" t="s">
        <v>53</v>
      </c>
      <c s="37">
        <v>2</v>
      </c>
      <c s="36">
        <v>0</v>
      </c>
      <c s="36">
        <f>ROUND(G2217*H2217,6)</f>
      </c>
      <c r="L2217" s="38">
        <v>0</v>
      </c>
      <c s="32">
        <f>ROUND(ROUND(L2217,2)*ROUND(G2217,3),2)</f>
      </c>
      <c s="36" t="s">
        <v>919</v>
      </c>
      <c>
        <f>(M2217*21)/100</f>
      </c>
      <c t="s">
        <v>27</v>
      </c>
    </row>
    <row r="2218" spans="1:5" ht="25.5">
      <c r="A2218" s="35" t="s">
        <v>55</v>
      </c>
      <c r="E2218" s="39" t="s">
        <v>3566</v>
      </c>
    </row>
    <row r="2219" spans="1:5" ht="12.75">
      <c r="A2219" s="35" t="s">
        <v>56</v>
      </c>
      <c r="E2219" s="40" t="s">
        <v>5</v>
      </c>
    </row>
    <row r="2220" spans="1:5" ht="12.75">
      <c r="A2220" t="s">
        <v>57</v>
      </c>
      <c r="E2220" s="39" t="s">
        <v>5</v>
      </c>
    </row>
    <row r="2221" spans="1:16" ht="12.75">
      <c r="A2221" t="s">
        <v>49</v>
      </c>
      <c s="34" t="s">
        <v>3567</v>
      </c>
      <c s="34" t="s">
        <v>3568</v>
      </c>
      <c s="35" t="s">
        <v>5</v>
      </c>
      <c s="6" t="s">
        <v>3569</v>
      </c>
      <c s="36" t="s">
        <v>1238</v>
      </c>
      <c s="37">
        <v>2</v>
      </c>
      <c s="36">
        <v>0</v>
      </c>
      <c s="36">
        <f>ROUND(G2221*H2221,6)</f>
      </c>
      <c r="L2221" s="38">
        <v>0</v>
      </c>
      <c s="32">
        <f>ROUND(ROUND(L2221,2)*ROUND(G2221,3),2)</f>
      </c>
      <c s="36" t="s">
        <v>99</v>
      </c>
      <c>
        <f>(M2221*21)/100</f>
      </c>
      <c t="s">
        <v>27</v>
      </c>
    </row>
    <row r="2222" spans="1:5" ht="12.75">
      <c r="A2222" s="35" t="s">
        <v>55</v>
      </c>
      <c r="E2222" s="39" t="s">
        <v>3569</v>
      </c>
    </row>
    <row r="2223" spans="1:5" ht="12.75">
      <c r="A2223" s="35" t="s">
        <v>56</v>
      </c>
      <c r="E2223" s="40" t="s">
        <v>5</v>
      </c>
    </row>
    <row r="2224" spans="1:5" ht="12.75">
      <c r="A2224" t="s">
        <v>57</v>
      </c>
      <c r="E2224" s="39" t="s">
        <v>5</v>
      </c>
    </row>
    <row r="2225" spans="1:16" ht="38.25">
      <c r="A2225" t="s">
        <v>49</v>
      </c>
      <c s="34" t="s">
        <v>3570</v>
      </c>
      <c s="34" t="s">
        <v>3571</v>
      </c>
      <c s="35" t="s">
        <v>5</v>
      </c>
      <c s="6" t="s">
        <v>3572</v>
      </c>
      <c s="36" t="s">
        <v>53</v>
      </c>
      <c s="37">
        <v>220</v>
      </c>
      <c s="36">
        <v>0</v>
      </c>
      <c s="36">
        <f>ROUND(G2225*H2225,6)</f>
      </c>
      <c r="L2225" s="38">
        <v>0</v>
      </c>
      <c s="32">
        <f>ROUND(ROUND(L2225,2)*ROUND(G2225,3),2)</f>
      </c>
      <c s="36" t="s">
        <v>919</v>
      </c>
      <c>
        <f>(M2225*21)/100</f>
      </c>
      <c t="s">
        <v>27</v>
      </c>
    </row>
    <row r="2226" spans="1:5" ht="38.25">
      <c r="A2226" s="35" t="s">
        <v>55</v>
      </c>
      <c r="E2226" s="39" t="s">
        <v>3573</v>
      </c>
    </row>
    <row r="2227" spans="1:5" ht="12.75">
      <c r="A2227" s="35" t="s">
        <v>56</v>
      </c>
      <c r="E2227" s="40" t="s">
        <v>5</v>
      </c>
    </row>
    <row r="2228" spans="1:5" ht="12.75">
      <c r="A2228" t="s">
        <v>57</v>
      </c>
      <c r="E2228" s="39" t="s">
        <v>5</v>
      </c>
    </row>
    <row r="2229" spans="1:16" ht="12.75">
      <c r="A2229" t="s">
        <v>49</v>
      </c>
      <c s="34" t="s">
        <v>3574</v>
      </c>
      <c s="34" t="s">
        <v>3575</v>
      </c>
      <c s="35" t="s">
        <v>5</v>
      </c>
      <c s="6" t="s">
        <v>3576</v>
      </c>
      <c s="36" t="s">
        <v>1238</v>
      </c>
      <c s="37">
        <v>220</v>
      </c>
      <c s="36">
        <v>0</v>
      </c>
      <c s="36">
        <f>ROUND(G2229*H2229,6)</f>
      </c>
      <c r="L2229" s="38">
        <v>0</v>
      </c>
      <c s="32">
        <f>ROUND(ROUND(L2229,2)*ROUND(G2229,3),2)</f>
      </c>
      <c s="36" t="s">
        <v>99</v>
      </c>
      <c>
        <f>(M2229*21)/100</f>
      </c>
      <c t="s">
        <v>27</v>
      </c>
    </row>
    <row r="2230" spans="1:5" ht="12.75">
      <c r="A2230" s="35" t="s">
        <v>55</v>
      </c>
      <c r="E2230" s="39" t="s">
        <v>3576</v>
      </c>
    </row>
    <row r="2231" spans="1:5" ht="12.75">
      <c r="A2231" s="35" t="s">
        <v>56</v>
      </c>
      <c r="E2231" s="40" t="s">
        <v>5</v>
      </c>
    </row>
    <row r="2232" spans="1:5" ht="12.75">
      <c r="A2232" t="s">
        <v>57</v>
      </c>
      <c r="E2232" s="39" t="s">
        <v>5</v>
      </c>
    </row>
    <row r="2233" spans="1:16" ht="25.5">
      <c r="A2233" t="s">
        <v>49</v>
      </c>
      <c s="34" t="s">
        <v>3577</v>
      </c>
      <c s="34" t="s">
        <v>3578</v>
      </c>
      <c s="35" t="s">
        <v>5</v>
      </c>
      <c s="6" t="s">
        <v>3579</v>
      </c>
      <c s="36" t="s">
        <v>53</v>
      </c>
      <c s="37">
        <v>762</v>
      </c>
      <c s="36">
        <v>0</v>
      </c>
      <c s="36">
        <f>ROUND(G2233*H2233,6)</f>
      </c>
      <c r="L2233" s="38">
        <v>0</v>
      </c>
      <c s="32">
        <f>ROUND(ROUND(L2233,2)*ROUND(G2233,3),2)</f>
      </c>
      <c s="36" t="s">
        <v>919</v>
      </c>
      <c>
        <f>(M2233*21)/100</f>
      </c>
      <c t="s">
        <v>27</v>
      </c>
    </row>
    <row r="2234" spans="1:5" ht="25.5">
      <c r="A2234" s="35" t="s">
        <v>55</v>
      </c>
      <c r="E2234" s="39" t="s">
        <v>3579</v>
      </c>
    </row>
    <row r="2235" spans="1:5" ht="12.75">
      <c r="A2235" s="35" t="s">
        <v>56</v>
      </c>
      <c r="E2235" s="40" t="s">
        <v>5</v>
      </c>
    </row>
    <row r="2236" spans="1:5" ht="12.75">
      <c r="A2236" t="s">
        <v>57</v>
      </c>
      <c r="E2236" s="39" t="s">
        <v>5</v>
      </c>
    </row>
    <row r="2237" spans="1:16" ht="12.75">
      <c r="A2237" t="s">
        <v>49</v>
      </c>
      <c s="34" t="s">
        <v>3580</v>
      </c>
      <c s="34" t="s">
        <v>3581</v>
      </c>
      <c s="35" t="s">
        <v>5</v>
      </c>
      <c s="6" t="s">
        <v>3582</v>
      </c>
      <c s="36" t="s">
        <v>1238</v>
      </c>
      <c s="37">
        <v>762</v>
      </c>
      <c s="36">
        <v>0</v>
      </c>
      <c s="36">
        <f>ROUND(G2237*H2237,6)</f>
      </c>
      <c r="L2237" s="38">
        <v>0</v>
      </c>
      <c s="32">
        <f>ROUND(ROUND(L2237,2)*ROUND(G2237,3),2)</f>
      </c>
      <c s="36" t="s">
        <v>99</v>
      </c>
      <c>
        <f>(M2237*21)/100</f>
      </c>
      <c t="s">
        <v>27</v>
      </c>
    </row>
    <row r="2238" spans="1:5" ht="12.75">
      <c r="A2238" s="35" t="s">
        <v>55</v>
      </c>
      <c r="E2238" s="39" t="s">
        <v>3582</v>
      </c>
    </row>
    <row r="2239" spans="1:5" ht="12.75">
      <c r="A2239" s="35" t="s">
        <v>56</v>
      </c>
      <c r="E2239" s="40" t="s">
        <v>5</v>
      </c>
    </row>
    <row r="2240" spans="1:5" ht="12.75">
      <c r="A2240" t="s">
        <v>57</v>
      </c>
      <c r="E2240" s="39" t="s">
        <v>5</v>
      </c>
    </row>
    <row r="2241" spans="1:16" ht="38.25">
      <c r="A2241" t="s">
        <v>49</v>
      </c>
      <c s="34" t="s">
        <v>3583</v>
      </c>
      <c s="34" t="s">
        <v>3584</v>
      </c>
      <c s="35" t="s">
        <v>5</v>
      </c>
      <c s="6" t="s">
        <v>3585</v>
      </c>
      <c s="36" t="s">
        <v>53</v>
      </c>
      <c s="37">
        <v>214</v>
      </c>
      <c s="36">
        <v>0</v>
      </c>
      <c s="36">
        <f>ROUND(G2241*H2241,6)</f>
      </c>
      <c r="L2241" s="38">
        <v>0</v>
      </c>
      <c s="32">
        <f>ROUND(ROUND(L2241,2)*ROUND(G2241,3),2)</f>
      </c>
      <c s="36" t="s">
        <v>919</v>
      </c>
      <c>
        <f>(M2241*21)/100</f>
      </c>
      <c t="s">
        <v>27</v>
      </c>
    </row>
    <row r="2242" spans="1:5" ht="38.25">
      <c r="A2242" s="35" t="s">
        <v>55</v>
      </c>
      <c r="E2242" s="39" t="s">
        <v>3586</v>
      </c>
    </row>
    <row r="2243" spans="1:5" ht="12.75">
      <c r="A2243" s="35" t="s">
        <v>56</v>
      </c>
      <c r="E2243" s="40" t="s">
        <v>5</v>
      </c>
    </row>
    <row r="2244" spans="1:5" ht="12.75">
      <c r="A2244" t="s">
        <v>57</v>
      </c>
      <c r="E2244" s="39" t="s">
        <v>5</v>
      </c>
    </row>
    <row r="2245" spans="1:16" ht="12.75">
      <c r="A2245" t="s">
        <v>49</v>
      </c>
      <c s="34" t="s">
        <v>3587</v>
      </c>
      <c s="34" t="s">
        <v>3588</v>
      </c>
      <c s="35" t="s">
        <v>5</v>
      </c>
      <c s="6" t="s">
        <v>3589</v>
      </c>
      <c s="36" t="s">
        <v>1238</v>
      </c>
      <c s="37">
        <v>72</v>
      </c>
      <c s="36">
        <v>0</v>
      </c>
      <c s="36">
        <f>ROUND(G2245*H2245,6)</f>
      </c>
      <c r="L2245" s="38">
        <v>0</v>
      </c>
      <c s="32">
        <f>ROUND(ROUND(L2245,2)*ROUND(G2245,3),2)</f>
      </c>
      <c s="36" t="s">
        <v>99</v>
      </c>
      <c>
        <f>(M2245*21)/100</f>
      </c>
      <c t="s">
        <v>27</v>
      </c>
    </row>
    <row r="2246" spans="1:5" ht="12.75">
      <c r="A2246" s="35" t="s">
        <v>55</v>
      </c>
      <c r="E2246" s="39" t="s">
        <v>3589</v>
      </c>
    </row>
    <row r="2247" spans="1:5" ht="12.75">
      <c r="A2247" s="35" t="s">
        <v>56</v>
      </c>
      <c r="E2247" s="40" t="s">
        <v>5</v>
      </c>
    </row>
    <row r="2248" spans="1:5" ht="12.75">
      <c r="A2248" t="s">
        <v>57</v>
      </c>
      <c r="E2248" s="39" t="s">
        <v>5</v>
      </c>
    </row>
    <row r="2249" spans="1:16" ht="12.75">
      <c r="A2249" t="s">
        <v>49</v>
      </c>
      <c s="34" t="s">
        <v>3590</v>
      </c>
      <c s="34" t="s">
        <v>3591</v>
      </c>
      <c s="35" t="s">
        <v>5</v>
      </c>
      <c s="6" t="s">
        <v>3592</v>
      </c>
      <c s="36" t="s">
        <v>1238</v>
      </c>
      <c s="37">
        <v>69</v>
      </c>
      <c s="36">
        <v>0</v>
      </c>
      <c s="36">
        <f>ROUND(G2249*H2249,6)</f>
      </c>
      <c r="L2249" s="38">
        <v>0</v>
      </c>
      <c s="32">
        <f>ROUND(ROUND(L2249,2)*ROUND(G2249,3),2)</f>
      </c>
      <c s="36" t="s">
        <v>99</v>
      </c>
      <c>
        <f>(M2249*21)/100</f>
      </c>
      <c t="s">
        <v>27</v>
      </c>
    </row>
    <row r="2250" spans="1:5" ht="12.75">
      <c r="A2250" s="35" t="s">
        <v>55</v>
      </c>
      <c r="E2250" s="39" t="s">
        <v>3592</v>
      </c>
    </row>
    <row r="2251" spans="1:5" ht="12.75">
      <c r="A2251" s="35" t="s">
        <v>56</v>
      </c>
      <c r="E2251" s="40" t="s">
        <v>5</v>
      </c>
    </row>
    <row r="2252" spans="1:5" ht="12.75">
      <c r="A2252" t="s">
        <v>57</v>
      </c>
      <c r="E2252" s="39" t="s">
        <v>5</v>
      </c>
    </row>
    <row r="2253" spans="1:16" ht="12.75">
      <c r="A2253" t="s">
        <v>49</v>
      </c>
      <c s="34" t="s">
        <v>3593</v>
      </c>
      <c s="34" t="s">
        <v>3594</v>
      </c>
      <c s="35" t="s">
        <v>5</v>
      </c>
      <c s="6" t="s">
        <v>3595</v>
      </c>
      <c s="36" t="s">
        <v>1238</v>
      </c>
      <c s="37">
        <v>25</v>
      </c>
      <c s="36">
        <v>0</v>
      </c>
      <c s="36">
        <f>ROUND(G2253*H2253,6)</f>
      </c>
      <c r="L2253" s="38">
        <v>0</v>
      </c>
      <c s="32">
        <f>ROUND(ROUND(L2253,2)*ROUND(G2253,3),2)</f>
      </c>
      <c s="36" t="s">
        <v>99</v>
      </c>
      <c>
        <f>(M2253*21)/100</f>
      </c>
      <c t="s">
        <v>27</v>
      </c>
    </row>
    <row r="2254" spans="1:5" ht="12.75">
      <c r="A2254" s="35" t="s">
        <v>55</v>
      </c>
      <c r="E2254" s="39" t="s">
        <v>3595</v>
      </c>
    </row>
    <row r="2255" spans="1:5" ht="12.75">
      <c r="A2255" s="35" t="s">
        <v>56</v>
      </c>
      <c r="E2255" s="40" t="s">
        <v>5</v>
      </c>
    </row>
    <row r="2256" spans="1:5" ht="12.75">
      <c r="A2256" t="s">
        <v>57</v>
      </c>
      <c r="E2256" s="39" t="s">
        <v>5</v>
      </c>
    </row>
    <row r="2257" spans="1:16" ht="12.75">
      <c r="A2257" t="s">
        <v>49</v>
      </c>
      <c s="34" t="s">
        <v>3596</v>
      </c>
      <c s="34" t="s">
        <v>3597</v>
      </c>
      <c s="35" t="s">
        <v>5</v>
      </c>
      <c s="6" t="s">
        <v>3598</v>
      </c>
      <c s="36" t="s">
        <v>1238</v>
      </c>
      <c s="37">
        <v>38</v>
      </c>
      <c s="36">
        <v>0</v>
      </c>
      <c s="36">
        <f>ROUND(G2257*H2257,6)</f>
      </c>
      <c r="L2257" s="38">
        <v>0</v>
      </c>
      <c s="32">
        <f>ROUND(ROUND(L2257,2)*ROUND(G2257,3),2)</f>
      </c>
      <c s="36" t="s">
        <v>99</v>
      </c>
      <c>
        <f>(M2257*21)/100</f>
      </c>
      <c t="s">
        <v>27</v>
      </c>
    </row>
    <row r="2258" spans="1:5" ht="12.75">
      <c r="A2258" s="35" t="s">
        <v>55</v>
      </c>
      <c r="E2258" s="39" t="s">
        <v>3598</v>
      </c>
    </row>
    <row r="2259" spans="1:5" ht="12.75">
      <c r="A2259" s="35" t="s">
        <v>56</v>
      </c>
      <c r="E2259" s="40" t="s">
        <v>5</v>
      </c>
    </row>
    <row r="2260" spans="1:5" ht="12.75">
      <c r="A2260" t="s">
        <v>57</v>
      </c>
      <c r="E2260" s="39" t="s">
        <v>5</v>
      </c>
    </row>
    <row r="2261" spans="1:16" ht="12.75">
      <c r="A2261" t="s">
        <v>49</v>
      </c>
      <c s="34" t="s">
        <v>3599</v>
      </c>
      <c s="34" t="s">
        <v>3600</v>
      </c>
      <c s="35" t="s">
        <v>5</v>
      </c>
      <c s="6" t="s">
        <v>3601</v>
      </c>
      <c s="36" t="s">
        <v>1238</v>
      </c>
      <c s="37">
        <v>10</v>
      </c>
      <c s="36">
        <v>0</v>
      </c>
      <c s="36">
        <f>ROUND(G2261*H2261,6)</f>
      </c>
      <c r="L2261" s="38">
        <v>0</v>
      </c>
      <c s="32">
        <f>ROUND(ROUND(L2261,2)*ROUND(G2261,3),2)</f>
      </c>
      <c s="36" t="s">
        <v>99</v>
      </c>
      <c>
        <f>(M2261*21)/100</f>
      </c>
      <c t="s">
        <v>27</v>
      </c>
    </row>
    <row r="2262" spans="1:5" ht="12.75">
      <c r="A2262" s="35" t="s">
        <v>55</v>
      </c>
      <c r="E2262" s="39" t="s">
        <v>3601</v>
      </c>
    </row>
    <row r="2263" spans="1:5" ht="12.75">
      <c r="A2263" s="35" t="s">
        <v>56</v>
      </c>
      <c r="E2263" s="40" t="s">
        <v>5</v>
      </c>
    </row>
    <row r="2264" spans="1:5" ht="12.75">
      <c r="A2264" t="s">
        <v>57</v>
      </c>
      <c r="E2264" s="39" t="s">
        <v>5</v>
      </c>
    </row>
    <row r="2265" spans="1:16" ht="12.75">
      <c r="A2265" t="s">
        <v>49</v>
      </c>
      <c s="34" t="s">
        <v>3602</v>
      </c>
      <c s="34" t="s">
        <v>3603</v>
      </c>
      <c s="35" t="s">
        <v>5</v>
      </c>
      <c s="6" t="s">
        <v>3604</v>
      </c>
      <c s="36" t="s">
        <v>53</v>
      </c>
      <c s="37">
        <v>10</v>
      </c>
      <c s="36">
        <v>0</v>
      </c>
      <c s="36">
        <f>ROUND(G2265*H2265,6)</f>
      </c>
      <c r="L2265" s="38">
        <v>0</v>
      </c>
      <c s="32">
        <f>ROUND(ROUND(L2265,2)*ROUND(G2265,3),2)</f>
      </c>
      <c s="36" t="s">
        <v>919</v>
      </c>
      <c>
        <f>(M2265*21)/100</f>
      </c>
      <c t="s">
        <v>27</v>
      </c>
    </row>
    <row r="2266" spans="1:5" ht="12.75">
      <c r="A2266" s="35" t="s">
        <v>55</v>
      </c>
      <c r="E2266" s="39" t="s">
        <v>3604</v>
      </c>
    </row>
    <row r="2267" spans="1:5" ht="12.75">
      <c r="A2267" s="35" t="s">
        <v>56</v>
      </c>
      <c r="E2267" s="40" t="s">
        <v>5</v>
      </c>
    </row>
    <row r="2268" spans="1:5" ht="12.75">
      <c r="A2268" t="s">
        <v>57</v>
      </c>
      <c r="E2268" s="39" t="s">
        <v>5</v>
      </c>
    </row>
    <row r="2269" spans="1:16" ht="12.75">
      <c r="A2269" t="s">
        <v>49</v>
      </c>
      <c s="34" t="s">
        <v>3605</v>
      </c>
      <c s="34" t="s">
        <v>3606</v>
      </c>
      <c s="35" t="s">
        <v>5</v>
      </c>
      <c s="6" t="s">
        <v>3607</v>
      </c>
      <c s="36" t="s">
        <v>1238</v>
      </c>
      <c s="37">
        <v>10</v>
      </c>
      <c s="36">
        <v>0</v>
      </c>
      <c s="36">
        <f>ROUND(G2269*H2269,6)</f>
      </c>
      <c r="L2269" s="38">
        <v>0</v>
      </c>
      <c s="32">
        <f>ROUND(ROUND(L2269,2)*ROUND(G2269,3),2)</f>
      </c>
      <c s="36" t="s">
        <v>99</v>
      </c>
      <c>
        <f>(M2269*21)/100</f>
      </c>
      <c t="s">
        <v>27</v>
      </c>
    </row>
    <row r="2270" spans="1:5" ht="12.75">
      <c r="A2270" s="35" t="s">
        <v>55</v>
      </c>
      <c r="E2270" s="39" t="s">
        <v>3607</v>
      </c>
    </row>
    <row r="2271" spans="1:5" ht="12.75">
      <c r="A2271" s="35" t="s">
        <v>56</v>
      </c>
      <c r="E2271" s="40" t="s">
        <v>5</v>
      </c>
    </row>
    <row r="2272" spans="1:5" ht="12.75">
      <c r="A2272" t="s">
        <v>57</v>
      </c>
      <c r="E2272" s="39" t="s">
        <v>5</v>
      </c>
    </row>
    <row r="2273" spans="1:16" ht="25.5">
      <c r="A2273" t="s">
        <v>49</v>
      </c>
      <c s="34" t="s">
        <v>3608</v>
      </c>
      <c s="34" t="s">
        <v>3609</v>
      </c>
      <c s="35" t="s">
        <v>5</v>
      </c>
      <c s="6" t="s">
        <v>3610</v>
      </c>
      <c s="36" t="s">
        <v>53</v>
      </c>
      <c s="37">
        <v>58</v>
      </c>
      <c s="36">
        <v>0</v>
      </c>
      <c s="36">
        <f>ROUND(G2273*H2273,6)</f>
      </c>
      <c r="L2273" s="38">
        <v>0</v>
      </c>
      <c s="32">
        <f>ROUND(ROUND(L2273,2)*ROUND(G2273,3),2)</f>
      </c>
      <c s="36" t="s">
        <v>919</v>
      </c>
      <c>
        <f>(M2273*21)/100</f>
      </c>
      <c t="s">
        <v>27</v>
      </c>
    </row>
    <row r="2274" spans="1:5" ht="25.5">
      <c r="A2274" s="35" t="s">
        <v>55</v>
      </c>
      <c r="E2274" s="39" t="s">
        <v>3610</v>
      </c>
    </row>
    <row r="2275" spans="1:5" ht="12.75">
      <c r="A2275" s="35" t="s">
        <v>56</v>
      </c>
      <c r="E2275" s="40" t="s">
        <v>5</v>
      </c>
    </row>
    <row r="2276" spans="1:5" ht="12.75">
      <c r="A2276" t="s">
        <v>57</v>
      </c>
      <c r="E2276" s="39" t="s">
        <v>5</v>
      </c>
    </row>
    <row r="2277" spans="1:16" ht="12.75">
      <c r="A2277" t="s">
        <v>49</v>
      </c>
      <c s="34" t="s">
        <v>3611</v>
      </c>
      <c s="34" t="s">
        <v>3612</v>
      </c>
      <c s="35" t="s">
        <v>5</v>
      </c>
      <c s="6" t="s">
        <v>3613</v>
      </c>
      <c s="36" t="s">
        <v>1238</v>
      </c>
      <c s="37">
        <v>58</v>
      </c>
      <c s="36">
        <v>0</v>
      </c>
      <c s="36">
        <f>ROUND(G2277*H2277,6)</f>
      </c>
      <c r="L2277" s="38">
        <v>0</v>
      </c>
      <c s="32">
        <f>ROUND(ROUND(L2277,2)*ROUND(G2277,3),2)</f>
      </c>
      <c s="36" t="s">
        <v>99</v>
      </c>
      <c>
        <f>(M2277*21)/100</f>
      </c>
      <c t="s">
        <v>27</v>
      </c>
    </row>
    <row r="2278" spans="1:5" ht="12.75">
      <c r="A2278" s="35" t="s">
        <v>55</v>
      </c>
      <c r="E2278" s="39" t="s">
        <v>3613</v>
      </c>
    </row>
    <row r="2279" spans="1:5" ht="12.75">
      <c r="A2279" s="35" t="s">
        <v>56</v>
      </c>
      <c r="E2279" s="40" t="s">
        <v>5</v>
      </c>
    </row>
    <row r="2280" spans="1:5" ht="12.75">
      <c r="A2280" t="s">
        <v>57</v>
      </c>
      <c r="E2280" s="39" t="s">
        <v>5</v>
      </c>
    </row>
    <row r="2281" spans="1:16" ht="25.5">
      <c r="A2281" t="s">
        <v>49</v>
      </c>
      <c s="34" t="s">
        <v>3614</v>
      </c>
      <c s="34" t="s">
        <v>3615</v>
      </c>
      <c s="35" t="s">
        <v>5</v>
      </c>
      <c s="6" t="s">
        <v>3616</v>
      </c>
      <c s="36" t="s">
        <v>53</v>
      </c>
      <c s="37">
        <v>480</v>
      </c>
      <c s="36">
        <v>0</v>
      </c>
      <c s="36">
        <f>ROUND(G2281*H2281,6)</f>
      </c>
      <c r="L2281" s="38">
        <v>0</v>
      </c>
      <c s="32">
        <f>ROUND(ROUND(L2281,2)*ROUND(G2281,3),2)</f>
      </c>
      <c s="36" t="s">
        <v>919</v>
      </c>
      <c>
        <f>(M2281*21)/100</f>
      </c>
      <c t="s">
        <v>27</v>
      </c>
    </row>
    <row r="2282" spans="1:5" ht="25.5">
      <c r="A2282" s="35" t="s">
        <v>55</v>
      </c>
      <c r="E2282" s="39" t="s">
        <v>3616</v>
      </c>
    </row>
    <row r="2283" spans="1:5" ht="12.75">
      <c r="A2283" s="35" t="s">
        <v>56</v>
      </c>
      <c r="E2283" s="40" t="s">
        <v>5</v>
      </c>
    </row>
    <row r="2284" spans="1:5" ht="12.75">
      <c r="A2284" t="s">
        <v>57</v>
      </c>
      <c r="E2284" s="39" t="s">
        <v>5</v>
      </c>
    </row>
    <row r="2285" spans="1:16" ht="12.75">
      <c r="A2285" t="s">
        <v>49</v>
      </c>
      <c s="34" t="s">
        <v>3617</v>
      </c>
      <c s="34" t="s">
        <v>3618</v>
      </c>
      <c s="35" t="s">
        <v>5</v>
      </c>
      <c s="6" t="s">
        <v>3619</v>
      </c>
      <c s="36" t="s">
        <v>1238</v>
      </c>
      <c s="37">
        <v>480</v>
      </c>
      <c s="36">
        <v>0</v>
      </c>
      <c s="36">
        <f>ROUND(G2285*H2285,6)</f>
      </c>
      <c r="L2285" s="38">
        <v>0</v>
      </c>
      <c s="32">
        <f>ROUND(ROUND(L2285,2)*ROUND(G2285,3),2)</f>
      </c>
      <c s="36" t="s">
        <v>99</v>
      </c>
      <c>
        <f>(M2285*21)/100</f>
      </c>
      <c t="s">
        <v>27</v>
      </c>
    </row>
    <row r="2286" spans="1:5" ht="12.75">
      <c r="A2286" s="35" t="s">
        <v>55</v>
      </c>
      <c r="E2286" s="39" t="s">
        <v>3619</v>
      </c>
    </row>
    <row r="2287" spans="1:5" ht="12.75">
      <c r="A2287" s="35" t="s">
        <v>56</v>
      </c>
      <c r="E2287" s="40" t="s">
        <v>5</v>
      </c>
    </row>
    <row r="2288" spans="1:5" ht="12.75">
      <c r="A2288" t="s">
        <v>57</v>
      </c>
      <c r="E2288" s="39" t="s">
        <v>5</v>
      </c>
    </row>
    <row r="2289" spans="1:16" ht="25.5">
      <c r="A2289" t="s">
        <v>49</v>
      </c>
      <c s="34" t="s">
        <v>3620</v>
      </c>
      <c s="34" t="s">
        <v>3621</v>
      </c>
      <c s="35" t="s">
        <v>5</v>
      </c>
      <c s="6" t="s">
        <v>3622</v>
      </c>
      <c s="36" t="s">
        <v>53</v>
      </c>
      <c s="37">
        <v>15</v>
      </c>
      <c s="36">
        <v>0</v>
      </c>
      <c s="36">
        <f>ROUND(G2289*H2289,6)</f>
      </c>
      <c r="L2289" s="38">
        <v>0</v>
      </c>
      <c s="32">
        <f>ROUND(ROUND(L2289,2)*ROUND(G2289,3),2)</f>
      </c>
      <c s="36" t="s">
        <v>919</v>
      </c>
      <c>
        <f>(M2289*21)/100</f>
      </c>
      <c t="s">
        <v>27</v>
      </c>
    </row>
    <row r="2290" spans="1:5" ht="25.5">
      <c r="A2290" s="35" t="s">
        <v>55</v>
      </c>
      <c r="E2290" s="39" t="s">
        <v>3622</v>
      </c>
    </row>
    <row r="2291" spans="1:5" ht="12.75">
      <c r="A2291" s="35" t="s">
        <v>56</v>
      </c>
      <c r="E2291" s="40" t="s">
        <v>5</v>
      </c>
    </row>
    <row r="2292" spans="1:5" ht="12.75">
      <c r="A2292" t="s">
        <v>57</v>
      </c>
      <c r="E2292" s="39" t="s">
        <v>5</v>
      </c>
    </row>
    <row r="2293" spans="1:16" ht="12.75">
      <c r="A2293" t="s">
        <v>49</v>
      </c>
      <c s="34" t="s">
        <v>3623</v>
      </c>
      <c s="34" t="s">
        <v>3624</v>
      </c>
      <c s="35" t="s">
        <v>5</v>
      </c>
      <c s="6" t="s">
        <v>3625</v>
      </c>
      <c s="36" t="s">
        <v>1238</v>
      </c>
      <c s="37">
        <v>15</v>
      </c>
      <c s="36">
        <v>0</v>
      </c>
      <c s="36">
        <f>ROUND(G2293*H2293,6)</f>
      </c>
      <c r="L2293" s="38">
        <v>0</v>
      </c>
      <c s="32">
        <f>ROUND(ROUND(L2293,2)*ROUND(G2293,3),2)</f>
      </c>
      <c s="36" t="s">
        <v>99</v>
      </c>
      <c>
        <f>(M2293*21)/100</f>
      </c>
      <c t="s">
        <v>27</v>
      </c>
    </row>
    <row r="2294" spans="1:5" ht="12.75">
      <c r="A2294" s="35" t="s">
        <v>55</v>
      </c>
      <c r="E2294" s="39" t="s">
        <v>3625</v>
      </c>
    </row>
    <row r="2295" spans="1:5" ht="12.75">
      <c r="A2295" s="35" t="s">
        <v>56</v>
      </c>
      <c r="E2295" s="40" t="s">
        <v>5</v>
      </c>
    </row>
    <row r="2296" spans="1:5" ht="12.75">
      <c r="A2296" t="s">
        <v>57</v>
      </c>
      <c r="E2296" s="39" t="s">
        <v>5</v>
      </c>
    </row>
    <row r="2297" spans="1:16" ht="12.75">
      <c r="A2297" t="s">
        <v>49</v>
      </c>
      <c s="34" t="s">
        <v>3626</v>
      </c>
      <c s="34" t="s">
        <v>3627</v>
      </c>
      <c s="35" t="s">
        <v>5</v>
      </c>
      <c s="6" t="s">
        <v>3628</v>
      </c>
      <c s="36" t="s">
        <v>53</v>
      </c>
      <c s="37">
        <v>17</v>
      </c>
      <c s="36">
        <v>0</v>
      </c>
      <c s="36">
        <f>ROUND(G2297*H2297,6)</f>
      </c>
      <c r="L2297" s="38">
        <v>0</v>
      </c>
      <c s="32">
        <f>ROUND(ROUND(L2297,2)*ROUND(G2297,3),2)</f>
      </c>
      <c s="36" t="s">
        <v>99</v>
      </c>
      <c>
        <f>(M2297*21)/100</f>
      </c>
      <c t="s">
        <v>27</v>
      </c>
    </row>
    <row r="2298" spans="1:5" ht="12.75">
      <c r="A2298" s="35" t="s">
        <v>55</v>
      </c>
      <c r="E2298" s="39" t="s">
        <v>3628</v>
      </c>
    </row>
    <row r="2299" spans="1:5" ht="12.75">
      <c r="A2299" s="35" t="s">
        <v>56</v>
      </c>
      <c r="E2299" s="40" t="s">
        <v>5</v>
      </c>
    </row>
    <row r="2300" spans="1:5" ht="12.75">
      <c r="A2300" t="s">
        <v>57</v>
      </c>
      <c r="E2300" s="39" t="s">
        <v>5</v>
      </c>
    </row>
    <row r="2301" spans="1:16" ht="12.75">
      <c r="A2301" t="s">
        <v>49</v>
      </c>
      <c s="34" t="s">
        <v>3629</v>
      </c>
      <c s="34" t="s">
        <v>3630</v>
      </c>
      <c s="35" t="s">
        <v>5</v>
      </c>
      <c s="6" t="s">
        <v>3631</v>
      </c>
      <c s="36" t="s">
        <v>1238</v>
      </c>
      <c s="37">
        <v>17</v>
      </c>
      <c s="36">
        <v>0</v>
      </c>
      <c s="36">
        <f>ROUND(G2301*H2301,6)</f>
      </c>
      <c r="L2301" s="38">
        <v>0</v>
      </c>
      <c s="32">
        <f>ROUND(ROUND(L2301,2)*ROUND(G2301,3),2)</f>
      </c>
      <c s="36" t="s">
        <v>99</v>
      </c>
      <c>
        <f>(M2301*21)/100</f>
      </c>
      <c t="s">
        <v>27</v>
      </c>
    </row>
    <row r="2302" spans="1:5" ht="12.75">
      <c r="A2302" s="35" t="s">
        <v>55</v>
      </c>
      <c r="E2302" s="39" t="s">
        <v>3631</v>
      </c>
    </row>
    <row r="2303" spans="1:5" ht="12.75">
      <c r="A2303" s="35" t="s">
        <v>56</v>
      </c>
      <c r="E2303" s="40" t="s">
        <v>5</v>
      </c>
    </row>
    <row r="2304" spans="1:5" ht="12.75">
      <c r="A2304" t="s">
        <v>57</v>
      </c>
      <c r="E2304" s="39" t="s">
        <v>5</v>
      </c>
    </row>
    <row r="2305" spans="1:16" ht="12.75">
      <c r="A2305" t="s">
        <v>49</v>
      </c>
      <c s="34" t="s">
        <v>3632</v>
      </c>
      <c s="34" t="s">
        <v>3633</v>
      </c>
      <c s="35" t="s">
        <v>5</v>
      </c>
      <c s="6" t="s">
        <v>3634</v>
      </c>
      <c s="36" t="s">
        <v>53</v>
      </c>
      <c s="37">
        <v>466</v>
      </c>
      <c s="36">
        <v>0</v>
      </c>
      <c s="36">
        <f>ROUND(G2305*H2305,6)</f>
      </c>
      <c r="L2305" s="38">
        <v>0</v>
      </c>
      <c s="32">
        <f>ROUND(ROUND(L2305,2)*ROUND(G2305,3),2)</f>
      </c>
      <c s="36" t="s">
        <v>99</v>
      </c>
      <c>
        <f>(M2305*21)/100</f>
      </c>
      <c t="s">
        <v>27</v>
      </c>
    </row>
    <row r="2306" spans="1:5" ht="12.75">
      <c r="A2306" s="35" t="s">
        <v>55</v>
      </c>
      <c r="E2306" s="39" t="s">
        <v>3634</v>
      </c>
    </row>
    <row r="2307" spans="1:5" ht="12.75">
      <c r="A2307" s="35" t="s">
        <v>56</v>
      </c>
      <c r="E2307" s="40" t="s">
        <v>5</v>
      </c>
    </row>
    <row r="2308" spans="1:5" ht="12.75">
      <c r="A2308" t="s">
        <v>57</v>
      </c>
      <c r="E2308" s="39" t="s">
        <v>5</v>
      </c>
    </row>
    <row r="2309" spans="1:16" ht="12.75">
      <c r="A2309" t="s">
        <v>49</v>
      </c>
      <c s="34" t="s">
        <v>3635</v>
      </c>
      <c s="34" t="s">
        <v>3636</v>
      </c>
      <c s="35" t="s">
        <v>5</v>
      </c>
      <c s="6" t="s">
        <v>3637</v>
      </c>
      <c s="36" t="s">
        <v>1238</v>
      </c>
      <c s="37">
        <v>28</v>
      </c>
      <c s="36">
        <v>0</v>
      </c>
      <c s="36">
        <f>ROUND(G2309*H2309,6)</f>
      </c>
      <c r="L2309" s="38">
        <v>0</v>
      </c>
      <c s="32">
        <f>ROUND(ROUND(L2309,2)*ROUND(G2309,3),2)</f>
      </c>
      <c s="36" t="s">
        <v>99</v>
      </c>
      <c>
        <f>(M2309*21)/100</f>
      </c>
      <c t="s">
        <v>27</v>
      </c>
    </row>
    <row r="2310" spans="1:5" ht="12.75">
      <c r="A2310" s="35" t="s">
        <v>55</v>
      </c>
      <c r="E2310" s="39" t="s">
        <v>3637</v>
      </c>
    </row>
    <row r="2311" spans="1:5" ht="12.75">
      <c r="A2311" s="35" t="s">
        <v>56</v>
      </c>
      <c r="E2311" s="40" t="s">
        <v>5</v>
      </c>
    </row>
    <row r="2312" spans="1:5" ht="12.75">
      <c r="A2312" t="s">
        <v>57</v>
      </c>
      <c r="E2312" s="39" t="s">
        <v>5</v>
      </c>
    </row>
    <row r="2313" spans="1:16" ht="12.75">
      <c r="A2313" t="s">
        <v>49</v>
      </c>
      <c s="34" t="s">
        <v>3638</v>
      </c>
      <c s="34" t="s">
        <v>3639</v>
      </c>
      <c s="35" t="s">
        <v>5</v>
      </c>
      <c s="6" t="s">
        <v>3640</v>
      </c>
      <c s="36" t="s">
        <v>1238</v>
      </c>
      <c s="37">
        <v>21</v>
      </c>
      <c s="36">
        <v>0</v>
      </c>
      <c s="36">
        <f>ROUND(G2313*H2313,6)</f>
      </c>
      <c r="L2313" s="38">
        <v>0</v>
      </c>
      <c s="32">
        <f>ROUND(ROUND(L2313,2)*ROUND(G2313,3),2)</f>
      </c>
      <c s="36" t="s">
        <v>99</v>
      </c>
      <c>
        <f>(M2313*21)/100</f>
      </c>
      <c t="s">
        <v>27</v>
      </c>
    </row>
    <row r="2314" spans="1:5" ht="12.75">
      <c r="A2314" s="35" t="s">
        <v>55</v>
      </c>
      <c r="E2314" s="39" t="s">
        <v>3640</v>
      </c>
    </row>
    <row r="2315" spans="1:5" ht="12.75">
      <c r="A2315" s="35" t="s">
        <v>56</v>
      </c>
      <c r="E2315" s="40" t="s">
        <v>5</v>
      </c>
    </row>
    <row r="2316" spans="1:5" ht="12.75">
      <c r="A2316" t="s">
        <v>57</v>
      </c>
      <c r="E2316" s="39" t="s">
        <v>5</v>
      </c>
    </row>
    <row r="2317" spans="1:16" ht="12.75">
      <c r="A2317" t="s">
        <v>49</v>
      </c>
      <c s="34" t="s">
        <v>3641</v>
      </c>
      <c s="34" t="s">
        <v>3642</v>
      </c>
      <c s="35" t="s">
        <v>5</v>
      </c>
      <c s="6" t="s">
        <v>3643</v>
      </c>
      <c s="36" t="s">
        <v>1238</v>
      </c>
      <c s="37">
        <v>31</v>
      </c>
      <c s="36">
        <v>0</v>
      </c>
      <c s="36">
        <f>ROUND(G2317*H2317,6)</f>
      </c>
      <c r="L2317" s="38">
        <v>0</v>
      </c>
      <c s="32">
        <f>ROUND(ROUND(L2317,2)*ROUND(G2317,3),2)</f>
      </c>
      <c s="36" t="s">
        <v>99</v>
      </c>
      <c>
        <f>(M2317*21)/100</f>
      </c>
      <c t="s">
        <v>27</v>
      </c>
    </row>
    <row r="2318" spans="1:5" ht="12.75">
      <c r="A2318" s="35" t="s">
        <v>55</v>
      </c>
      <c r="E2318" s="39" t="s">
        <v>3643</v>
      </c>
    </row>
    <row r="2319" spans="1:5" ht="12.75">
      <c r="A2319" s="35" t="s">
        <v>56</v>
      </c>
      <c r="E2319" s="40" t="s">
        <v>5</v>
      </c>
    </row>
    <row r="2320" spans="1:5" ht="12.75">
      <c r="A2320" t="s">
        <v>57</v>
      </c>
      <c r="E2320" s="39" t="s">
        <v>5</v>
      </c>
    </row>
    <row r="2321" spans="1:16" ht="25.5">
      <c r="A2321" t="s">
        <v>49</v>
      </c>
      <c s="34" t="s">
        <v>3644</v>
      </c>
      <c s="34" t="s">
        <v>3645</v>
      </c>
      <c s="35" t="s">
        <v>5</v>
      </c>
      <c s="6" t="s">
        <v>3646</v>
      </c>
      <c s="36" t="s">
        <v>1238</v>
      </c>
      <c s="37">
        <v>58</v>
      </c>
      <c s="36">
        <v>0</v>
      </c>
      <c s="36">
        <f>ROUND(G2321*H2321,6)</f>
      </c>
      <c r="L2321" s="38">
        <v>0</v>
      </c>
      <c s="32">
        <f>ROUND(ROUND(L2321,2)*ROUND(G2321,3),2)</f>
      </c>
      <c s="36" t="s">
        <v>99</v>
      </c>
      <c>
        <f>(M2321*21)/100</f>
      </c>
      <c t="s">
        <v>27</v>
      </c>
    </row>
    <row r="2322" spans="1:5" ht="25.5">
      <c r="A2322" s="35" t="s">
        <v>55</v>
      </c>
      <c r="E2322" s="39" t="s">
        <v>3647</v>
      </c>
    </row>
    <row r="2323" spans="1:5" ht="12.75">
      <c r="A2323" s="35" t="s">
        <v>56</v>
      </c>
      <c r="E2323" s="40" t="s">
        <v>5</v>
      </c>
    </row>
    <row r="2324" spans="1:5" ht="12.75">
      <c r="A2324" t="s">
        <v>57</v>
      </c>
      <c r="E2324" s="39" t="s">
        <v>5</v>
      </c>
    </row>
    <row r="2325" spans="1:16" ht="25.5">
      <c r="A2325" t="s">
        <v>49</v>
      </c>
      <c s="34" t="s">
        <v>3648</v>
      </c>
      <c s="34" t="s">
        <v>3649</v>
      </c>
      <c s="35" t="s">
        <v>5</v>
      </c>
      <c s="6" t="s">
        <v>3650</v>
      </c>
      <c s="36" t="s">
        <v>1238</v>
      </c>
      <c s="37">
        <v>4</v>
      </c>
      <c s="36">
        <v>0</v>
      </c>
      <c s="36">
        <f>ROUND(G2325*H2325,6)</f>
      </c>
      <c r="L2325" s="38">
        <v>0</v>
      </c>
      <c s="32">
        <f>ROUND(ROUND(L2325,2)*ROUND(G2325,3),2)</f>
      </c>
      <c s="36" t="s">
        <v>99</v>
      </c>
      <c>
        <f>(M2325*21)/100</f>
      </c>
      <c t="s">
        <v>27</v>
      </c>
    </row>
    <row r="2326" spans="1:5" ht="25.5">
      <c r="A2326" s="35" t="s">
        <v>55</v>
      </c>
      <c r="E2326" s="39" t="s">
        <v>3651</v>
      </c>
    </row>
    <row r="2327" spans="1:5" ht="12.75">
      <c r="A2327" s="35" t="s">
        <v>56</v>
      </c>
      <c r="E2327" s="40" t="s">
        <v>5</v>
      </c>
    </row>
    <row r="2328" spans="1:5" ht="12.75">
      <c r="A2328" t="s">
        <v>57</v>
      </c>
      <c r="E2328" s="39" t="s">
        <v>5</v>
      </c>
    </row>
    <row r="2329" spans="1:16" ht="25.5">
      <c r="A2329" t="s">
        <v>49</v>
      </c>
      <c s="34" t="s">
        <v>3652</v>
      </c>
      <c s="34" t="s">
        <v>3653</v>
      </c>
      <c s="35" t="s">
        <v>5</v>
      </c>
      <c s="6" t="s">
        <v>3654</v>
      </c>
      <c s="36" t="s">
        <v>1238</v>
      </c>
      <c s="37">
        <v>19</v>
      </c>
      <c s="36">
        <v>0</v>
      </c>
      <c s="36">
        <f>ROUND(G2329*H2329,6)</f>
      </c>
      <c r="L2329" s="38">
        <v>0</v>
      </c>
      <c s="32">
        <f>ROUND(ROUND(L2329,2)*ROUND(G2329,3),2)</f>
      </c>
      <c s="36" t="s">
        <v>99</v>
      </c>
      <c>
        <f>(M2329*21)/100</f>
      </c>
      <c t="s">
        <v>27</v>
      </c>
    </row>
    <row r="2330" spans="1:5" ht="25.5">
      <c r="A2330" s="35" t="s">
        <v>55</v>
      </c>
      <c r="E2330" s="39" t="s">
        <v>3655</v>
      </c>
    </row>
    <row r="2331" spans="1:5" ht="12.75">
      <c r="A2331" s="35" t="s">
        <v>56</v>
      </c>
      <c r="E2331" s="40" t="s">
        <v>5</v>
      </c>
    </row>
    <row r="2332" spans="1:5" ht="12.75">
      <c r="A2332" t="s">
        <v>57</v>
      </c>
      <c r="E2332" s="39" t="s">
        <v>5</v>
      </c>
    </row>
    <row r="2333" spans="1:16" ht="25.5">
      <c r="A2333" t="s">
        <v>49</v>
      </c>
      <c s="34" t="s">
        <v>3656</v>
      </c>
      <c s="34" t="s">
        <v>3653</v>
      </c>
      <c s="35" t="s">
        <v>103</v>
      </c>
      <c s="6" t="s">
        <v>3654</v>
      </c>
      <c s="36" t="s">
        <v>1238</v>
      </c>
      <c s="37">
        <v>41</v>
      </c>
      <c s="36">
        <v>0</v>
      </c>
      <c s="36">
        <f>ROUND(G2333*H2333,6)</f>
      </c>
      <c r="L2333" s="38">
        <v>0</v>
      </c>
      <c s="32">
        <f>ROUND(ROUND(L2333,2)*ROUND(G2333,3),2)</f>
      </c>
      <c s="36" t="s">
        <v>99</v>
      </c>
      <c>
        <f>(M2333*21)/100</f>
      </c>
      <c t="s">
        <v>27</v>
      </c>
    </row>
    <row r="2334" spans="1:5" ht="25.5">
      <c r="A2334" s="35" t="s">
        <v>55</v>
      </c>
      <c r="E2334" s="39" t="s">
        <v>3655</v>
      </c>
    </row>
    <row r="2335" spans="1:5" ht="12.75">
      <c r="A2335" s="35" t="s">
        <v>56</v>
      </c>
      <c r="E2335" s="40" t="s">
        <v>5</v>
      </c>
    </row>
    <row r="2336" spans="1:5" ht="12.75">
      <c r="A2336" t="s">
        <v>57</v>
      </c>
      <c r="E2336" s="39" t="s">
        <v>5</v>
      </c>
    </row>
    <row r="2337" spans="1:16" ht="25.5">
      <c r="A2337" t="s">
        <v>49</v>
      </c>
      <c s="34" t="s">
        <v>3657</v>
      </c>
      <c s="34" t="s">
        <v>3658</v>
      </c>
      <c s="35" t="s">
        <v>5</v>
      </c>
      <c s="6" t="s">
        <v>3659</v>
      </c>
      <c s="36" t="s">
        <v>1238</v>
      </c>
      <c s="37">
        <v>21</v>
      </c>
      <c s="36">
        <v>0</v>
      </c>
      <c s="36">
        <f>ROUND(G2337*H2337,6)</f>
      </c>
      <c r="L2337" s="38">
        <v>0</v>
      </c>
      <c s="32">
        <f>ROUND(ROUND(L2337,2)*ROUND(G2337,3),2)</f>
      </c>
      <c s="36" t="s">
        <v>99</v>
      </c>
      <c>
        <f>(M2337*21)/100</f>
      </c>
      <c t="s">
        <v>27</v>
      </c>
    </row>
    <row r="2338" spans="1:5" ht="25.5">
      <c r="A2338" s="35" t="s">
        <v>55</v>
      </c>
      <c r="E2338" s="39" t="s">
        <v>3660</v>
      </c>
    </row>
    <row r="2339" spans="1:5" ht="12.75">
      <c r="A2339" s="35" t="s">
        <v>56</v>
      </c>
      <c r="E2339" s="40" t="s">
        <v>5</v>
      </c>
    </row>
    <row r="2340" spans="1:5" ht="12.75">
      <c r="A2340" t="s">
        <v>57</v>
      </c>
      <c r="E2340" s="39" t="s">
        <v>5</v>
      </c>
    </row>
    <row r="2341" spans="1:16" ht="25.5">
      <c r="A2341" t="s">
        <v>49</v>
      </c>
      <c s="34" t="s">
        <v>3661</v>
      </c>
      <c s="34" t="s">
        <v>3662</v>
      </c>
      <c s="35" t="s">
        <v>5</v>
      </c>
      <c s="6" t="s">
        <v>3663</v>
      </c>
      <c s="36" t="s">
        <v>1238</v>
      </c>
      <c s="37">
        <v>45</v>
      </c>
      <c s="36">
        <v>0</v>
      </c>
      <c s="36">
        <f>ROUND(G2341*H2341,6)</f>
      </c>
      <c r="L2341" s="38">
        <v>0</v>
      </c>
      <c s="32">
        <f>ROUND(ROUND(L2341,2)*ROUND(G2341,3),2)</f>
      </c>
      <c s="36" t="s">
        <v>99</v>
      </c>
      <c>
        <f>(M2341*21)/100</f>
      </c>
      <c t="s">
        <v>27</v>
      </c>
    </row>
    <row r="2342" spans="1:5" ht="25.5">
      <c r="A2342" s="35" t="s">
        <v>55</v>
      </c>
      <c r="E2342" s="39" t="s">
        <v>3664</v>
      </c>
    </row>
    <row r="2343" spans="1:5" ht="12.75">
      <c r="A2343" s="35" t="s">
        <v>56</v>
      </c>
      <c r="E2343" s="40" t="s">
        <v>5</v>
      </c>
    </row>
    <row r="2344" spans="1:5" ht="12.75">
      <c r="A2344" t="s">
        <v>57</v>
      </c>
      <c r="E2344" s="39" t="s">
        <v>5</v>
      </c>
    </row>
    <row r="2345" spans="1:16" ht="25.5">
      <c r="A2345" t="s">
        <v>49</v>
      </c>
      <c s="34" t="s">
        <v>3665</v>
      </c>
      <c s="34" t="s">
        <v>3666</v>
      </c>
      <c s="35" t="s">
        <v>5</v>
      </c>
      <c s="6" t="s">
        <v>3667</v>
      </c>
      <c s="36" t="s">
        <v>1238</v>
      </c>
      <c s="37">
        <v>52</v>
      </c>
      <c s="36">
        <v>0</v>
      </c>
      <c s="36">
        <f>ROUND(G2345*H2345,6)</f>
      </c>
      <c r="L2345" s="38">
        <v>0</v>
      </c>
      <c s="32">
        <f>ROUND(ROUND(L2345,2)*ROUND(G2345,3),2)</f>
      </c>
      <c s="36" t="s">
        <v>99</v>
      </c>
      <c>
        <f>(M2345*21)/100</f>
      </c>
      <c t="s">
        <v>27</v>
      </c>
    </row>
    <row r="2346" spans="1:5" ht="25.5">
      <c r="A2346" s="35" t="s">
        <v>55</v>
      </c>
      <c r="E2346" s="39" t="s">
        <v>3668</v>
      </c>
    </row>
    <row r="2347" spans="1:5" ht="12.75">
      <c r="A2347" s="35" t="s">
        <v>56</v>
      </c>
      <c r="E2347" s="40" t="s">
        <v>5</v>
      </c>
    </row>
    <row r="2348" spans="1:5" ht="12.75">
      <c r="A2348" t="s">
        <v>57</v>
      </c>
      <c r="E2348" s="39" t="s">
        <v>5</v>
      </c>
    </row>
    <row r="2349" spans="1:16" ht="25.5">
      <c r="A2349" t="s">
        <v>49</v>
      </c>
      <c s="34" t="s">
        <v>3669</v>
      </c>
      <c s="34" t="s">
        <v>3670</v>
      </c>
      <c s="35" t="s">
        <v>5</v>
      </c>
      <c s="6" t="s">
        <v>3671</v>
      </c>
      <c s="36" t="s">
        <v>1238</v>
      </c>
      <c s="37">
        <v>26</v>
      </c>
      <c s="36">
        <v>0</v>
      </c>
      <c s="36">
        <f>ROUND(G2349*H2349,6)</f>
      </c>
      <c r="L2349" s="38">
        <v>0</v>
      </c>
      <c s="32">
        <f>ROUND(ROUND(L2349,2)*ROUND(G2349,3),2)</f>
      </c>
      <c s="36" t="s">
        <v>99</v>
      </c>
      <c>
        <f>(M2349*21)/100</f>
      </c>
      <c t="s">
        <v>27</v>
      </c>
    </row>
    <row r="2350" spans="1:5" ht="25.5">
      <c r="A2350" s="35" t="s">
        <v>55</v>
      </c>
      <c r="E2350" s="39" t="s">
        <v>3672</v>
      </c>
    </row>
    <row r="2351" spans="1:5" ht="12.75">
      <c r="A2351" s="35" t="s">
        <v>56</v>
      </c>
      <c r="E2351" s="40" t="s">
        <v>5</v>
      </c>
    </row>
    <row r="2352" spans="1:5" ht="12.75">
      <c r="A2352" t="s">
        <v>57</v>
      </c>
      <c r="E2352" s="39" t="s">
        <v>5</v>
      </c>
    </row>
    <row r="2353" spans="1:16" ht="25.5">
      <c r="A2353" t="s">
        <v>49</v>
      </c>
      <c s="34" t="s">
        <v>3673</v>
      </c>
      <c s="34" t="s">
        <v>3674</v>
      </c>
      <c s="35" t="s">
        <v>5</v>
      </c>
      <c s="6" t="s">
        <v>3675</v>
      </c>
      <c s="36" t="s">
        <v>1238</v>
      </c>
      <c s="37">
        <v>6</v>
      </c>
      <c s="36">
        <v>0</v>
      </c>
      <c s="36">
        <f>ROUND(G2353*H2353,6)</f>
      </c>
      <c r="L2353" s="38">
        <v>0</v>
      </c>
      <c s="32">
        <f>ROUND(ROUND(L2353,2)*ROUND(G2353,3),2)</f>
      </c>
      <c s="36" t="s">
        <v>99</v>
      </c>
      <c>
        <f>(M2353*21)/100</f>
      </c>
      <c t="s">
        <v>27</v>
      </c>
    </row>
    <row r="2354" spans="1:5" ht="25.5">
      <c r="A2354" s="35" t="s">
        <v>55</v>
      </c>
      <c r="E2354" s="39" t="s">
        <v>3676</v>
      </c>
    </row>
    <row r="2355" spans="1:5" ht="12.75">
      <c r="A2355" s="35" t="s">
        <v>56</v>
      </c>
      <c r="E2355" s="40" t="s">
        <v>5</v>
      </c>
    </row>
    <row r="2356" spans="1:5" ht="12.75">
      <c r="A2356" t="s">
        <v>57</v>
      </c>
      <c r="E2356" s="39" t="s">
        <v>5</v>
      </c>
    </row>
    <row r="2357" spans="1:16" ht="12.75">
      <c r="A2357" t="s">
        <v>49</v>
      </c>
      <c s="34" t="s">
        <v>3677</v>
      </c>
      <c s="34" t="s">
        <v>1260</v>
      </c>
      <c s="35" t="s">
        <v>5</v>
      </c>
      <c s="6" t="s">
        <v>3678</v>
      </c>
      <c s="36" t="s">
        <v>1238</v>
      </c>
      <c s="37">
        <v>33</v>
      </c>
      <c s="36">
        <v>0</v>
      </c>
      <c s="36">
        <f>ROUND(G2357*H2357,6)</f>
      </c>
      <c r="L2357" s="38">
        <v>0</v>
      </c>
      <c s="32">
        <f>ROUND(ROUND(L2357,2)*ROUND(G2357,3),2)</f>
      </c>
      <c s="36" t="s">
        <v>99</v>
      </c>
      <c>
        <f>(M2357*21)/100</f>
      </c>
      <c t="s">
        <v>27</v>
      </c>
    </row>
    <row r="2358" spans="1:5" ht="12.75">
      <c r="A2358" s="35" t="s">
        <v>55</v>
      </c>
      <c r="E2358" s="39" t="s">
        <v>3679</v>
      </c>
    </row>
    <row r="2359" spans="1:5" ht="12.75">
      <c r="A2359" s="35" t="s">
        <v>56</v>
      </c>
      <c r="E2359" s="40" t="s">
        <v>5</v>
      </c>
    </row>
    <row r="2360" spans="1:5" ht="12.75">
      <c r="A2360" t="s">
        <v>57</v>
      </c>
      <c r="E2360" s="39" t="s">
        <v>5</v>
      </c>
    </row>
    <row r="2361" spans="1:16" ht="25.5">
      <c r="A2361" t="s">
        <v>49</v>
      </c>
      <c s="34" t="s">
        <v>3680</v>
      </c>
      <c s="34" t="s">
        <v>3681</v>
      </c>
      <c s="35" t="s">
        <v>5</v>
      </c>
      <c s="6" t="s">
        <v>3682</v>
      </c>
      <c s="36" t="s">
        <v>1238</v>
      </c>
      <c s="37">
        <v>6</v>
      </c>
      <c s="36">
        <v>0</v>
      </c>
      <c s="36">
        <f>ROUND(G2361*H2361,6)</f>
      </c>
      <c r="L2361" s="38">
        <v>0</v>
      </c>
      <c s="32">
        <f>ROUND(ROUND(L2361,2)*ROUND(G2361,3),2)</f>
      </c>
      <c s="36" t="s">
        <v>99</v>
      </c>
      <c>
        <f>(M2361*21)/100</f>
      </c>
      <c t="s">
        <v>27</v>
      </c>
    </row>
    <row r="2362" spans="1:5" ht="25.5">
      <c r="A2362" s="35" t="s">
        <v>55</v>
      </c>
      <c r="E2362" s="39" t="s">
        <v>3683</v>
      </c>
    </row>
    <row r="2363" spans="1:5" ht="12.75">
      <c r="A2363" s="35" t="s">
        <v>56</v>
      </c>
      <c r="E2363" s="40" t="s">
        <v>5</v>
      </c>
    </row>
    <row r="2364" spans="1:5" ht="12.75">
      <c r="A2364" t="s">
        <v>57</v>
      </c>
      <c r="E2364" s="39" t="s">
        <v>5</v>
      </c>
    </row>
    <row r="2365" spans="1:16" ht="25.5">
      <c r="A2365" t="s">
        <v>49</v>
      </c>
      <c s="34" t="s">
        <v>3684</v>
      </c>
      <c s="34" t="s">
        <v>3685</v>
      </c>
      <c s="35" t="s">
        <v>5</v>
      </c>
      <c s="6" t="s">
        <v>3686</v>
      </c>
      <c s="36" t="s">
        <v>1238</v>
      </c>
      <c s="37">
        <v>10</v>
      </c>
      <c s="36">
        <v>0</v>
      </c>
      <c s="36">
        <f>ROUND(G2365*H2365,6)</f>
      </c>
      <c r="L2365" s="38">
        <v>0</v>
      </c>
      <c s="32">
        <f>ROUND(ROUND(L2365,2)*ROUND(G2365,3),2)</f>
      </c>
      <c s="36" t="s">
        <v>99</v>
      </c>
      <c>
        <f>(M2365*21)/100</f>
      </c>
      <c t="s">
        <v>27</v>
      </c>
    </row>
    <row r="2366" spans="1:5" ht="25.5">
      <c r="A2366" s="35" t="s">
        <v>55</v>
      </c>
      <c r="E2366" s="39" t="s">
        <v>3687</v>
      </c>
    </row>
    <row r="2367" spans="1:5" ht="12.75">
      <c r="A2367" s="35" t="s">
        <v>56</v>
      </c>
      <c r="E2367" s="40" t="s">
        <v>5</v>
      </c>
    </row>
    <row r="2368" spans="1:5" ht="12.75">
      <c r="A2368" t="s">
        <v>57</v>
      </c>
      <c r="E2368" s="39" t="s">
        <v>5</v>
      </c>
    </row>
    <row r="2369" spans="1:16" ht="25.5">
      <c r="A2369" t="s">
        <v>49</v>
      </c>
      <c s="34" t="s">
        <v>3688</v>
      </c>
      <c s="34" t="s">
        <v>3689</v>
      </c>
      <c s="35" t="s">
        <v>5</v>
      </c>
      <c s="6" t="s">
        <v>3690</v>
      </c>
      <c s="36" t="s">
        <v>1238</v>
      </c>
      <c s="37">
        <v>15</v>
      </c>
      <c s="36">
        <v>0</v>
      </c>
      <c s="36">
        <f>ROUND(G2369*H2369,6)</f>
      </c>
      <c r="L2369" s="38">
        <v>0</v>
      </c>
      <c s="32">
        <f>ROUND(ROUND(L2369,2)*ROUND(G2369,3),2)</f>
      </c>
      <c s="36" t="s">
        <v>99</v>
      </c>
      <c>
        <f>(M2369*21)/100</f>
      </c>
      <c t="s">
        <v>27</v>
      </c>
    </row>
    <row r="2370" spans="1:5" ht="25.5">
      <c r="A2370" s="35" t="s">
        <v>55</v>
      </c>
      <c r="E2370" s="39" t="s">
        <v>3691</v>
      </c>
    </row>
    <row r="2371" spans="1:5" ht="12.75">
      <c r="A2371" s="35" t="s">
        <v>56</v>
      </c>
      <c r="E2371" s="40" t="s">
        <v>5</v>
      </c>
    </row>
    <row r="2372" spans="1:5" ht="12.75">
      <c r="A2372" t="s">
        <v>57</v>
      </c>
      <c r="E2372" s="39" t="s">
        <v>5</v>
      </c>
    </row>
    <row r="2373" spans="1:16" ht="25.5">
      <c r="A2373" t="s">
        <v>49</v>
      </c>
      <c s="34" t="s">
        <v>3692</v>
      </c>
      <c s="34" t="s">
        <v>3693</v>
      </c>
      <c s="35" t="s">
        <v>5</v>
      </c>
      <c s="6" t="s">
        <v>3694</v>
      </c>
      <c s="36" t="s">
        <v>1238</v>
      </c>
      <c s="37">
        <v>30</v>
      </c>
      <c s="36">
        <v>0</v>
      </c>
      <c s="36">
        <f>ROUND(G2373*H2373,6)</f>
      </c>
      <c r="L2373" s="38">
        <v>0</v>
      </c>
      <c s="32">
        <f>ROUND(ROUND(L2373,2)*ROUND(G2373,3),2)</f>
      </c>
      <c s="36" t="s">
        <v>99</v>
      </c>
      <c>
        <f>(M2373*21)/100</f>
      </c>
      <c t="s">
        <v>27</v>
      </c>
    </row>
    <row r="2374" spans="1:5" ht="25.5">
      <c r="A2374" s="35" t="s">
        <v>55</v>
      </c>
      <c r="E2374" s="39" t="s">
        <v>3695</v>
      </c>
    </row>
    <row r="2375" spans="1:5" ht="12.75">
      <c r="A2375" s="35" t="s">
        <v>56</v>
      </c>
      <c r="E2375" s="40" t="s">
        <v>5</v>
      </c>
    </row>
    <row r="2376" spans="1:5" ht="12.75">
      <c r="A2376" t="s">
        <v>57</v>
      </c>
      <c r="E2376" s="39" t="s">
        <v>5</v>
      </c>
    </row>
    <row r="2377" spans="1:16" ht="25.5">
      <c r="A2377" t="s">
        <v>49</v>
      </c>
      <c s="34" t="s">
        <v>3696</v>
      </c>
      <c s="34" t="s">
        <v>3697</v>
      </c>
      <c s="35" t="s">
        <v>5</v>
      </c>
      <c s="6" t="s">
        <v>3698</v>
      </c>
      <c s="36" t="s">
        <v>1238</v>
      </c>
      <c s="37">
        <v>20</v>
      </c>
      <c s="36">
        <v>0</v>
      </c>
      <c s="36">
        <f>ROUND(G2377*H2377,6)</f>
      </c>
      <c r="L2377" s="38">
        <v>0</v>
      </c>
      <c s="32">
        <f>ROUND(ROUND(L2377,2)*ROUND(G2377,3),2)</f>
      </c>
      <c s="36" t="s">
        <v>99</v>
      </c>
      <c>
        <f>(M2377*21)/100</f>
      </c>
      <c t="s">
        <v>27</v>
      </c>
    </row>
    <row r="2378" spans="1:5" ht="25.5">
      <c r="A2378" s="35" t="s">
        <v>55</v>
      </c>
      <c r="E2378" s="39" t="s">
        <v>3699</v>
      </c>
    </row>
    <row r="2379" spans="1:5" ht="12.75">
      <c r="A2379" s="35" t="s">
        <v>56</v>
      </c>
      <c r="E2379" s="40" t="s">
        <v>5</v>
      </c>
    </row>
    <row r="2380" spans="1:5" ht="12.75">
      <c r="A2380" t="s">
        <v>57</v>
      </c>
      <c r="E2380" s="39" t="s">
        <v>5</v>
      </c>
    </row>
    <row r="2381" spans="1:16" ht="12.75">
      <c r="A2381" t="s">
        <v>49</v>
      </c>
      <c s="34" t="s">
        <v>3700</v>
      </c>
      <c s="34" t="s">
        <v>3701</v>
      </c>
      <c s="35" t="s">
        <v>5</v>
      </c>
      <c s="6" t="s">
        <v>3702</v>
      </c>
      <c s="36" t="s">
        <v>1238</v>
      </c>
      <c s="37">
        <v>1</v>
      </c>
      <c s="36">
        <v>0</v>
      </c>
      <c s="36">
        <f>ROUND(G2381*H2381,6)</f>
      </c>
      <c r="L2381" s="38">
        <v>0</v>
      </c>
      <c s="32">
        <f>ROUND(ROUND(L2381,2)*ROUND(G2381,3),2)</f>
      </c>
      <c s="36" t="s">
        <v>99</v>
      </c>
      <c>
        <f>(M2381*21)/100</f>
      </c>
      <c t="s">
        <v>27</v>
      </c>
    </row>
    <row r="2382" spans="1:5" ht="12.75">
      <c r="A2382" s="35" t="s">
        <v>55</v>
      </c>
      <c r="E2382" s="39" t="s">
        <v>3702</v>
      </c>
    </row>
    <row r="2383" spans="1:5" ht="12.75">
      <c r="A2383" s="35" t="s">
        <v>56</v>
      </c>
      <c r="E2383" s="40" t="s">
        <v>5</v>
      </c>
    </row>
    <row r="2384" spans="1:5" ht="12.75">
      <c r="A2384" t="s">
        <v>57</v>
      </c>
      <c r="E2384" s="39" t="s">
        <v>5</v>
      </c>
    </row>
    <row r="2385" spans="1:16" ht="12.75">
      <c r="A2385" t="s">
        <v>49</v>
      </c>
      <c s="34" t="s">
        <v>3703</v>
      </c>
      <c s="34" t="s">
        <v>3704</v>
      </c>
      <c s="35" t="s">
        <v>5</v>
      </c>
      <c s="6" t="s">
        <v>3705</v>
      </c>
      <c s="36" t="s">
        <v>1238</v>
      </c>
      <c s="37">
        <v>1</v>
      </c>
      <c s="36">
        <v>0</v>
      </c>
      <c s="36">
        <f>ROUND(G2385*H2385,6)</f>
      </c>
      <c r="L2385" s="38">
        <v>0</v>
      </c>
      <c s="32">
        <f>ROUND(ROUND(L2385,2)*ROUND(G2385,3),2)</f>
      </c>
      <c s="36" t="s">
        <v>99</v>
      </c>
      <c>
        <f>(M2385*21)/100</f>
      </c>
      <c t="s">
        <v>27</v>
      </c>
    </row>
    <row r="2386" spans="1:5" ht="12.75">
      <c r="A2386" s="35" t="s">
        <v>55</v>
      </c>
      <c r="E2386" s="39" t="s">
        <v>3705</v>
      </c>
    </row>
    <row r="2387" spans="1:5" ht="12.75">
      <c r="A2387" s="35" t="s">
        <v>56</v>
      </c>
      <c r="E2387" s="40" t="s">
        <v>5</v>
      </c>
    </row>
    <row r="2388" spans="1:5" ht="12.75">
      <c r="A2388" t="s">
        <v>57</v>
      </c>
      <c r="E2388" s="39" t="s">
        <v>5</v>
      </c>
    </row>
    <row r="2389" spans="1:16" ht="12.75">
      <c r="A2389" t="s">
        <v>49</v>
      </c>
      <c s="34" t="s">
        <v>3706</v>
      </c>
      <c s="34" t="s">
        <v>3707</v>
      </c>
      <c s="35" t="s">
        <v>5</v>
      </c>
      <c s="6" t="s">
        <v>3708</v>
      </c>
      <c s="36" t="s">
        <v>1238</v>
      </c>
      <c s="37">
        <v>1</v>
      </c>
      <c s="36">
        <v>0</v>
      </c>
      <c s="36">
        <f>ROUND(G2389*H2389,6)</f>
      </c>
      <c r="L2389" s="38">
        <v>0</v>
      </c>
      <c s="32">
        <f>ROUND(ROUND(L2389,2)*ROUND(G2389,3),2)</f>
      </c>
      <c s="36" t="s">
        <v>99</v>
      </c>
      <c>
        <f>(M2389*21)/100</f>
      </c>
      <c t="s">
        <v>27</v>
      </c>
    </row>
    <row r="2390" spans="1:5" ht="12.75">
      <c r="A2390" s="35" t="s">
        <v>55</v>
      </c>
      <c r="E2390" s="39" t="s">
        <v>3708</v>
      </c>
    </row>
    <row r="2391" spans="1:5" ht="12.75">
      <c r="A2391" s="35" t="s">
        <v>56</v>
      </c>
      <c r="E2391" s="40" t="s">
        <v>5</v>
      </c>
    </row>
    <row r="2392" spans="1:5" ht="12.75">
      <c r="A2392" t="s">
        <v>57</v>
      </c>
      <c r="E2392" s="39" t="s">
        <v>5</v>
      </c>
    </row>
    <row r="2393" spans="1:16" ht="12.75">
      <c r="A2393" t="s">
        <v>49</v>
      </c>
      <c s="34" t="s">
        <v>3709</v>
      </c>
      <c s="34" t="s">
        <v>3710</v>
      </c>
      <c s="35" t="s">
        <v>5</v>
      </c>
      <c s="6" t="s">
        <v>3711</v>
      </c>
      <c s="36" t="s">
        <v>1238</v>
      </c>
      <c s="37">
        <v>1</v>
      </c>
      <c s="36">
        <v>0</v>
      </c>
      <c s="36">
        <f>ROUND(G2393*H2393,6)</f>
      </c>
      <c r="L2393" s="38">
        <v>0</v>
      </c>
      <c s="32">
        <f>ROUND(ROUND(L2393,2)*ROUND(G2393,3),2)</f>
      </c>
      <c s="36" t="s">
        <v>99</v>
      </c>
      <c>
        <f>(M2393*21)/100</f>
      </c>
      <c t="s">
        <v>27</v>
      </c>
    </row>
    <row r="2394" spans="1:5" ht="12.75">
      <c r="A2394" s="35" t="s">
        <v>55</v>
      </c>
      <c r="E2394" s="39" t="s">
        <v>3711</v>
      </c>
    </row>
    <row r="2395" spans="1:5" ht="12.75">
      <c r="A2395" s="35" t="s">
        <v>56</v>
      </c>
      <c r="E2395" s="40" t="s">
        <v>5</v>
      </c>
    </row>
    <row r="2396" spans="1:5" ht="12.75">
      <c r="A2396" t="s">
        <v>57</v>
      </c>
      <c r="E2396" s="39" t="s">
        <v>5</v>
      </c>
    </row>
    <row r="2397" spans="1:16" ht="12.75">
      <c r="A2397" t="s">
        <v>49</v>
      </c>
      <c s="34" t="s">
        <v>3712</v>
      </c>
      <c s="34" t="s">
        <v>3713</v>
      </c>
      <c s="35" t="s">
        <v>5</v>
      </c>
      <c s="6" t="s">
        <v>3714</v>
      </c>
      <c s="36" t="s">
        <v>1238</v>
      </c>
      <c s="37">
        <v>1</v>
      </c>
      <c s="36">
        <v>0</v>
      </c>
      <c s="36">
        <f>ROUND(G2397*H2397,6)</f>
      </c>
      <c r="L2397" s="38">
        <v>0</v>
      </c>
      <c s="32">
        <f>ROUND(ROUND(L2397,2)*ROUND(G2397,3),2)</f>
      </c>
      <c s="36" t="s">
        <v>99</v>
      </c>
      <c>
        <f>(M2397*21)/100</f>
      </c>
      <c t="s">
        <v>27</v>
      </c>
    </row>
    <row r="2398" spans="1:5" ht="12.75">
      <c r="A2398" s="35" t="s">
        <v>55</v>
      </c>
      <c r="E2398" s="39" t="s">
        <v>3714</v>
      </c>
    </row>
    <row r="2399" spans="1:5" ht="12.75">
      <c r="A2399" s="35" t="s">
        <v>56</v>
      </c>
      <c r="E2399" s="40" t="s">
        <v>5</v>
      </c>
    </row>
    <row r="2400" spans="1:5" ht="12.75">
      <c r="A2400" t="s">
        <v>57</v>
      </c>
      <c r="E2400" s="39" t="s">
        <v>5</v>
      </c>
    </row>
    <row r="2401" spans="1:16" ht="12.75">
      <c r="A2401" t="s">
        <v>49</v>
      </c>
      <c s="34" t="s">
        <v>3715</v>
      </c>
      <c s="34" t="s">
        <v>3716</v>
      </c>
      <c s="35" t="s">
        <v>5</v>
      </c>
      <c s="6" t="s">
        <v>3717</v>
      </c>
      <c s="36" t="s">
        <v>1238</v>
      </c>
      <c s="37">
        <v>1</v>
      </c>
      <c s="36">
        <v>0</v>
      </c>
      <c s="36">
        <f>ROUND(G2401*H2401,6)</f>
      </c>
      <c r="L2401" s="38">
        <v>0</v>
      </c>
      <c s="32">
        <f>ROUND(ROUND(L2401,2)*ROUND(G2401,3),2)</f>
      </c>
      <c s="36" t="s">
        <v>99</v>
      </c>
      <c>
        <f>(M2401*21)/100</f>
      </c>
      <c t="s">
        <v>27</v>
      </c>
    </row>
    <row r="2402" spans="1:5" ht="12.75">
      <c r="A2402" s="35" t="s">
        <v>55</v>
      </c>
      <c r="E2402" s="39" t="s">
        <v>3717</v>
      </c>
    </row>
    <row r="2403" spans="1:5" ht="12.75">
      <c r="A2403" s="35" t="s">
        <v>56</v>
      </c>
      <c r="E2403" s="40" t="s">
        <v>5</v>
      </c>
    </row>
    <row r="2404" spans="1:5" ht="12.75">
      <c r="A2404" t="s">
        <v>57</v>
      </c>
      <c r="E2404" s="39" t="s">
        <v>5</v>
      </c>
    </row>
    <row r="2405" spans="1:16" ht="12.75">
      <c r="A2405" t="s">
        <v>49</v>
      </c>
      <c s="34" t="s">
        <v>3718</v>
      </c>
      <c s="34" t="s">
        <v>3719</v>
      </c>
      <c s="35" t="s">
        <v>5</v>
      </c>
      <c s="6" t="s">
        <v>3720</v>
      </c>
      <c s="36" t="s">
        <v>1238</v>
      </c>
      <c s="37">
        <v>1</v>
      </c>
      <c s="36">
        <v>0</v>
      </c>
      <c s="36">
        <f>ROUND(G2405*H2405,6)</f>
      </c>
      <c r="L2405" s="38">
        <v>0</v>
      </c>
      <c s="32">
        <f>ROUND(ROUND(L2405,2)*ROUND(G2405,3),2)</f>
      </c>
      <c s="36" t="s">
        <v>99</v>
      </c>
      <c>
        <f>(M2405*21)/100</f>
      </c>
      <c t="s">
        <v>27</v>
      </c>
    </row>
    <row r="2406" spans="1:5" ht="12.75">
      <c r="A2406" s="35" t="s">
        <v>55</v>
      </c>
      <c r="E2406" s="39" t="s">
        <v>3720</v>
      </c>
    </row>
    <row r="2407" spans="1:5" ht="12.75">
      <c r="A2407" s="35" t="s">
        <v>56</v>
      </c>
      <c r="E2407" s="40" t="s">
        <v>5</v>
      </c>
    </row>
    <row r="2408" spans="1:5" ht="12.75">
      <c r="A2408" t="s">
        <v>57</v>
      </c>
      <c r="E2408" s="39" t="s">
        <v>5</v>
      </c>
    </row>
    <row r="2409" spans="1:16" ht="12.75">
      <c r="A2409" t="s">
        <v>49</v>
      </c>
      <c s="34" t="s">
        <v>3721</v>
      </c>
      <c s="34" t="s">
        <v>3722</v>
      </c>
      <c s="35" t="s">
        <v>5</v>
      </c>
      <c s="6" t="s">
        <v>3723</v>
      </c>
      <c s="36" t="s">
        <v>1238</v>
      </c>
      <c s="37">
        <v>1</v>
      </c>
      <c s="36">
        <v>0</v>
      </c>
      <c s="36">
        <f>ROUND(G2409*H2409,6)</f>
      </c>
      <c r="L2409" s="38">
        <v>0</v>
      </c>
      <c s="32">
        <f>ROUND(ROUND(L2409,2)*ROUND(G2409,3),2)</f>
      </c>
      <c s="36" t="s">
        <v>99</v>
      </c>
      <c>
        <f>(M2409*21)/100</f>
      </c>
      <c t="s">
        <v>27</v>
      </c>
    </row>
    <row r="2410" spans="1:5" ht="12.75">
      <c r="A2410" s="35" t="s">
        <v>55</v>
      </c>
      <c r="E2410" s="39" t="s">
        <v>3723</v>
      </c>
    </row>
    <row r="2411" spans="1:5" ht="12.75">
      <c r="A2411" s="35" t="s">
        <v>56</v>
      </c>
      <c r="E2411" s="40" t="s">
        <v>5</v>
      </c>
    </row>
    <row r="2412" spans="1:5" ht="12.75">
      <c r="A2412" t="s">
        <v>57</v>
      </c>
      <c r="E2412" s="39" t="s">
        <v>5</v>
      </c>
    </row>
    <row r="2413" spans="1:16" ht="12.75">
      <c r="A2413" t="s">
        <v>49</v>
      </c>
      <c s="34" t="s">
        <v>3724</v>
      </c>
      <c s="34" t="s">
        <v>3725</v>
      </c>
      <c s="35" t="s">
        <v>5</v>
      </c>
      <c s="6" t="s">
        <v>3726</v>
      </c>
      <c s="36" t="s">
        <v>64</v>
      </c>
      <c s="37">
        <v>250</v>
      </c>
      <c s="36">
        <v>0</v>
      </c>
      <c s="36">
        <f>ROUND(G2413*H2413,6)</f>
      </c>
      <c r="L2413" s="38">
        <v>0</v>
      </c>
      <c s="32">
        <f>ROUND(ROUND(L2413,2)*ROUND(G2413,3),2)</f>
      </c>
      <c s="36" t="s">
        <v>99</v>
      </c>
      <c>
        <f>(M2413*21)/100</f>
      </c>
      <c t="s">
        <v>27</v>
      </c>
    </row>
    <row r="2414" spans="1:5" ht="12.75">
      <c r="A2414" s="35" t="s">
        <v>55</v>
      </c>
      <c r="E2414" s="39" t="s">
        <v>3726</v>
      </c>
    </row>
    <row r="2415" spans="1:5" ht="12.75">
      <c r="A2415" s="35" t="s">
        <v>56</v>
      </c>
      <c r="E2415" s="40" t="s">
        <v>5</v>
      </c>
    </row>
    <row r="2416" spans="1:5" ht="12.75">
      <c r="A2416" t="s">
        <v>57</v>
      </c>
      <c r="E2416" s="39" t="s">
        <v>5</v>
      </c>
    </row>
    <row r="2417" spans="1:16" ht="12.75">
      <c r="A2417" t="s">
        <v>49</v>
      </c>
      <c s="34" t="s">
        <v>3727</v>
      </c>
      <c s="34" t="s">
        <v>3728</v>
      </c>
      <c s="35" t="s">
        <v>5</v>
      </c>
      <c s="6" t="s">
        <v>3729</v>
      </c>
      <c s="36" t="s">
        <v>64</v>
      </c>
      <c s="37">
        <v>120</v>
      </c>
      <c s="36">
        <v>0</v>
      </c>
      <c s="36">
        <f>ROUND(G2417*H2417,6)</f>
      </c>
      <c r="L2417" s="38">
        <v>0</v>
      </c>
      <c s="32">
        <f>ROUND(ROUND(L2417,2)*ROUND(G2417,3),2)</f>
      </c>
      <c s="36" t="s">
        <v>99</v>
      </c>
      <c>
        <f>(M2417*21)/100</f>
      </c>
      <c t="s">
        <v>27</v>
      </c>
    </row>
    <row r="2418" spans="1:5" ht="12.75">
      <c r="A2418" s="35" t="s">
        <v>55</v>
      </c>
      <c r="E2418" s="39" t="s">
        <v>3729</v>
      </c>
    </row>
    <row r="2419" spans="1:5" ht="12.75">
      <c r="A2419" s="35" t="s">
        <v>56</v>
      </c>
      <c r="E2419" s="40" t="s">
        <v>5</v>
      </c>
    </row>
    <row r="2420" spans="1:5" ht="12.75">
      <c r="A2420" t="s">
        <v>57</v>
      </c>
      <c r="E2420" s="39" t="s">
        <v>5</v>
      </c>
    </row>
    <row r="2421" spans="1:16" ht="12.75">
      <c r="A2421" t="s">
        <v>49</v>
      </c>
      <c s="34" t="s">
        <v>3730</v>
      </c>
      <c s="34" t="s">
        <v>3731</v>
      </c>
      <c s="35" t="s">
        <v>5</v>
      </c>
      <c s="6" t="s">
        <v>3732</v>
      </c>
      <c s="36" t="s">
        <v>64</v>
      </c>
      <c s="37">
        <v>2500</v>
      </c>
      <c s="36">
        <v>0</v>
      </c>
      <c s="36">
        <f>ROUND(G2421*H2421,6)</f>
      </c>
      <c r="L2421" s="38">
        <v>0</v>
      </c>
      <c s="32">
        <f>ROUND(ROUND(L2421,2)*ROUND(G2421,3),2)</f>
      </c>
      <c s="36" t="s">
        <v>99</v>
      </c>
      <c>
        <f>(M2421*21)/100</f>
      </c>
      <c t="s">
        <v>27</v>
      </c>
    </row>
    <row r="2422" spans="1:5" ht="12.75">
      <c r="A2422" s="35" t="s">
        <v>55</v>
      </c>
      <c r="E2422" s="39" t="s">
        <v>3732</v>
      </c>
    </row>
    <row r="2423" spans="1:5" ht="12.75">
      <c r="A2423" s="35" t="s">
        <v>56</v>
      </c>
      <c r="E2423" s="40" t="s">
        <v>5</v>
      </c>
    </row>
    <row r="2424" spans="1:5" ht="12.75">
      <c r="A2424" t="s">
        <v>57</v>
      </c>
      <c r="E2424" s="39" t="s">
        <v>5</v>
      </c>
    </row>
    <row r="2425" spans="1:16" ht="12.75">
      <c r="A2425" t="s">
        <v>49</v>
      </c>
      <c s="34" t="s">
        <v>3733</v>
      </c>
      <c s="34" t="s">
        <v>3734</v>
      </c>
      <c s="35" t="s">
        <v>5</v>
      </c>
      <c s="6" t="s">
        <v>3735</v>
      </c>
      <c s="36" t="s">
        <v>64</v>
      </c>
      <c s="37">
        <v>750</v>
      </c>
      <c s="36">
        <v>0</v>
      </c>
      <c s="36">
        <f>ROUND(G2425*H2425,6)</f>
      </c>
      <c r="L2425" s="38">
        <v>0</v>
      </c>
      <c s="32">
        <f>ROUND(ROUND(L2425,2)*ROUND(G2425,3),2)</f>
      </c>
      <c s="36" t="s">
        <v>99</v>
      </c>
      <c>
        <f>(M2425*21)/100</f>
      </c>
      <c t="s">
        <v>27</v>
      </c>
    </row>
    <row r="2426" spans="1:5" ht="12.75">
      <c r="A2426" s="35" t="s">
        <v>55</v>
      </c>
      <c r="E2426" s="39" t="s">
        <v>3735</v>
      </c>
    </row>
    <row r="2427" spans="1:5" ht="12.75">
      <c r="A2427" s="35" t="s">
        <v>56</v>
      </c>
      <c r="E2427" s="40" t="s">
        <v>5</v>
      </c>
    </row>
    <row r="2428" spans="1:5" ht="12.75">
      <c r="A2428" t="s">
        <v>57</v>
      </c>
      <c r="E2428" s="39" t="s">
        <v>5</v>
      </c>
    </row>
    <row r="2429" spans="1:16" ht="12.75">
      <c r="A2429" t="s">
        <v>49</v>
      </c>
      <c s="34" t="s">
        <v>3736</v>
      </c>
      <c s="34" t="s">
        <v>3737</v>
      </c>
      <c s="35" t="s">
        <v>5</v>
      </c>
      <c s="6" t="s">
        <v>3738</v>
      </c>
      <c s="36" t="s">
        <v>64</v>
      </c>
      <c s="37">
        <v>20</v>
      </c>
      <c s="36">
        <v>0</v>
      </c>
      <c s="36">
        <f>ROUND(G2429*H2429,6)</f>
      </c>
      <c r="L2429" s="38">
        <v>0</v>
      </c>
      <c s="32">
        <f>ROUND(ROUND(L2429,2)*ROUND(G2429,3),2)</f>
      </c>
      <c s="36" t="s">
        <v>99</v>
      </c>
      <c>
        <f>(M2429*21)/100</f>
      </c>
      <c t="s">
        <v>27</v>
      </c>
    </row>
    <row r="2430" spans="1:5" ht="12.75">
      <c r="A2430" s="35" t="s">
        <v>55</v>
      </c>
      <c r="E2430" s="39" t="s">
        <v>3738</v>
      </c>
    </row>
    <row r="2431" spans="1:5" ht="12.75">
      <c r="A2431" s="35" t="s">
        <v>56</v>
      </c>
      <c r="E2431" s="40" t="s">
        <v>5</v>
      </c>
    </row>
    <row r="2432" spans="1:5" ht="12.75">
      <c r="A2432" t="s">
        <v>57</v>
      </c>
      <c r="E2432" s="39" t="s">
        <v>5</v>
      </c>
    </row>
    <row r="2433" spans="1:16" ht="12.75">
      <c r="A2433" t="s">
        <v>49</v>
      </c>
      <c s="34" t="s">
        <v>3739</v>
      </c>
      <c s="34" t="s">
        <v>3740</v>
      </c>
      <c s="35" t="s">
        <v>5</v>
      </c>
      <c s="6" t="s">
        <v>3741</v>
      </c>
      <c s="36" t="s">
        <v>1238</v>
      </c>
      <c s="37">
        <v>60</v>
      </c>
      <c s="36">
        <v>0</v>
      </c>
      <c s="36">
        <f>ROUND(G2433*H2433,6)</f>
      </c>
      <c r="L2433" s="38">
        <v>0</v>
      </c>
      <c s="32">
        <f>ROUND(ROUND(L2433,2)*ROUND(G2433,3),2)</f>
      </c>
      <c s="36" t="s">
        <v>99</v>
      </c>
      <c>
        <f>(M2433*21)/100</f>
      </c>
      <c t="s">
        <v>27</v>
      </c>
    </row>
    <row r="2434" spans="1:5" ht="12.75">
      <c r="A2434" s="35" t="s">
        <v>55</v>
      </c>
      <c r="E2434" s="39" t="s">
        <v>3741</v>
      </c>
    </row>
    <row r="2435" spans="1:5" ht="12.75">
      <c r="A2435" s="35" t="s">
        <v>56</v>
      </c>
      <c r="E2435" s="40" t="s">
        <v>5</v>
      </c>
    </row>
    <row r="2436" spans="1:5" ht="12.75">
      <c r="A2436" t="s">
        <v>57</v>
      </c>
      <c r="E2436" s="39" t="s">
        <v>5</v>
      </c>
    </row>
    <row r="2437" spans="1:16" ht="12.75">
      <c r="A2437" t="s">
        <v>49</v>
      </c>
      <c s="34" t="s">
        <v>3742</v>
      </c>
      <c s="34" t="s">
        <v>3743</v>
      </c>
      <c s="35" t="s">
        <v>5</v>
      </c>
      <c s="6" t="s">
        <v>3744</v>
      </c>
      <c s="36" t="s">
        <v>64</v>
      </c>
      <c s="37">
        <v>100</v>
      </c>
      <c s="36">
        <v>0</v>
      </c>
      <c s="36">
        <f>ROUND(G2437*H2437,6)</f>
      </c>
      <c r="L2437" s="38">
        <v>0</v>
      </c>
      <c s="32">
        <f>ROUND(ROUND(L2437,2)*ROUND(G2437,3),2)</f>
      </c>
      <c s="36" t="s">
        <v>99</v>
      </c>
      <c>
        <f>(M2437*21)/100</f>
      </c>
      <c t="s">
        <v>27</v>
      </c>
    </row>
    <row r="2438" spans="1:5" ht="12.75">
      <c r="A2438" s="35" t="s">
        <v>55</v>
      </c>
      <c r="E2438" s="39" t="s">
        <v>3744</v>
      </c>
    </row>
    <row r="2439" spans="1:5" ht="12.75">
      <c r="A2439" s="35" t="s">
        <v>56</v>
      </c>
      <c r="E2439" s="40" t="s">
        <v>5</v>
      </c>
    </row>
    <row r="2440" spans="1:5" ht="12.75">
      <c r="A2440" t="s">
        <v>57</v>
      </c>
      <c r="E2440" s="39" t="s">
        <v>5</v>
      </c>
    </row>
    <row r="2441" spans="1:16" ht="12.75">
      <c r="A2441" t="s">
        <v>49</v>
      </c>
      <c s="34" t="s">
        <v>3745</v>
      </c>
      <c s="34" t="s">
        <v>3746</v>
      </c>
      <c s="35" t="s">
        <v>5</v>
      </c>
      <c s="6" t="s">
        <v>3747</v>
      </c>
      <c s="36" t="s">
        <v>865</v>
      </c>
      <c s="37">
        <v>1</v>
      </c>
      <c s="36">
        <v>0</v>
      </c>
      <c s="36">
        <f>ROUND(G2441*H2441,6)</f>
      </c>
      <c r="L2441" s="38">
        <v>0</v>
      </c>
      <c s="32">
        <f>ROUND(ROUND(L2441,2)*ROUND(G2441,3),2)</f>
      </c>
      <c s="36" t="s">
        <v>99</v>
      </c>
      <c>
        <f>(M2441*21)/100</f>
      </c>
      <c t="s">
        <v>27</v>
      </c>
    </row>
    <row r="2442" spans="1:5" ht="12.75">
      <c r="A2442" s="35" t="s">
        <v>55</v>
      </c>
      <c r="E2442" s="39" t="s">
        <v>3747</v>
      </c>
    </row>
    <row r="2443" spans="1:5" ht="12.75">
      <c r="A2443" s="35" t="s">
        <v>56</v>
      </c>
      <c r="E2443" s="40" t="s">
        <v>5</v>
      </c>
    </row>
    <row r="2444" spans="1:5" ht="12.75">
      <c r="A2444" t="s">
        <v>57</v>
      </c>
      <c r="E2444" s="39" t="s">
        <v>5</v>
      </c>
    </row>
    <row r="2445" spans="1:16" ht="12.75">
      <c r="A2445" t="s">
        <v>49</v>
      </c>
      <c s="34" t="s">
        <v>3748</v>
      </c>
      <c s="34" t="s">
        <v>3749</v>
      </c>
      <c s="35" t="s">
        <v>5</v>
      </c>
      <c s="6" t="s">
        <v>3750</v>
      </c>
      <c s="36" t="s">
        <v>865</v>
      </c>
      <c s="37">
        <v>1</v>
      </c>
      <c s="36">
        <v>0</v>
      </c>
      <c s="36">
        <f>ROUND(G2445*H2445,6)</f>
      </c>
      <c r="L2445" s="38">
        <v>0</v>
      </c>
      <c s="32">
        <f>ROUND(ROUND(L2445,2)*ROUND(G2445,3),2)</f>
      </c>
      <c s="36" t="s">
        <v>99</v>
      </c>
      <c>
        <f>(M2445*21)/100</f>
      </c>
      <c t="s">
        <v>27</v>
      </c>
    </row>
    <row r="2446" spans="1:5" ht="12.75">
      <c r="A2446" s="35" t="s">
        <v>55</v>
      </c>
      <c r="E2446" s="39" t="s">
        <v>3750</v>
      </c>
    </row>
    <row r="2447" spans="1:5" ht="12.75">
      <c r="A2447" s="35" t="s">
        <v>56</v>
      </c>
      <c r="E2447" s="40" t="s">
        <v>5</v>
      </c>
    </row>
    <row r="2448" spans="1:5" ht="12.75">
      <c r="A2448" t="s">
        <v>57</v>
      </c>
      <c r="E2448" s="39" t="s">
        <v>5</v>
      </c>
    </row>
    <row r="2449" spans="1:16" ht="12.75">
      <c r="A2449" t="s">
        <v>49</v>
      </c>
      <c s="34" t="s">
        <v>3751</v>
      </c>
      <c s="34" t="s">
        <v>3752</v>
      </c>
      <c s="35" t="s">
        <v>5</v>
      </c>
      <c s="6" t="s">
        <v>3753</v>
      </c>
      <c s="36" t="s">
        <v>92</v>
      </c>
      <c s="37">
        <v>50</v>
      </c>
      <c s="36">
        <v>0</v>
      </c>
      <c s="36">
        <f>ROUND(G2449*H2449,6)</f>
      </c>
      <c r="L2449" s="38">
        <v>0</v>
      </c>
      <c s="32">
        <f>ROUND(ROUND(L2449,2)*ROUND(G2449,3),2)</f>
      </c>
      <c s="36" t="s">
        <v>99</v>
      </c>
      <c>
        <f>(M2449*21)/100</f>
      </c>
      <c t="s">
        <v>27</v>
      </c>
    </row>
    <row r="2450" spans="1:5" ht="12.75">
      <c r="A2450" s="35" t="s">
        <v>55</v>
      </c>
      <c r="E2450" s="39" t="s">
        <v>3753</v>
      </c>
    </row>
    <row r="2451" spans="1:5" ht="12.75">
      <c r="A2451" s="35" t="s">
        <v>56</v>
      </c>
      <c r="E2451" s="40" t="s">
        <v>5</v>
      </c>
    </row>
    <row r="2452" spans="1:5" ht="12.75">
      <c r="A2452" t="s">
        <v>57</v>
      </c>
      <c r="E2452" s="39" t="s">
        <v>5</v>
      </c>
    </row>
    <row r="2453" spans="1:16" ht="12.75">
      <c r="A2453" t="s">
        <v>49</v>
      </c>
      <c s="34" t="s">
        <v>3754</v>
      </c>
      <c s="34" t="s">
        <v>3755</v>
      </c>
      <c s="35" t="s">
        <v>5</v>
      </c>
      <c s="6" t="s">
        <v>3756</v>
      </c>
      <c s="36" t="s">
        <v>1238</v>
      </c>
      <c s="37">
        <v>1</v>
      </c>
      <c s="36">
        <v>0</v>
      </c>
      <c s="36">
        <f>ROUND(G2453*H2453,6)</f>
      </c>
      <c r="L2453" s="38">
        <v>0</v>
      </c>
      <c s="32">
        <f>ROUND(ROUND(L2453,2)*ROUND(G2453,3),2)</f>
      </c>
      <c s="36" t="s">
        <v>99</v>
      </c>
      <c>
        <f>(M2453*21)/100</f>
      </c>
      <c t="s">
        <v>27</v>
      </c>
    </row>
    <row r="2454" spans="1:5" ht="12.75">
      <c r="A2454" s="35" t="s">
        <v>55</v>
      </c>
      <c r="E2454" s="39" t="s">
        <v>3756</v>
      </c>
    </row>
    <row r="2455" spans="1:5" ht="12.75">
      <c r="A2455" s="35" t="s">
        <v>56</v>
      </c>
      <c r="E2455" s="40" t="s">
        <v>5</v>
      </c>
    </row>
    <row r="2456" spans="1:5" ht="12.75">
      <c r="A2456" t="s">
        <v>57</v>
      </c>
      <c r="E2456" s="39" t="s">
        <v>5</v>
      </c>
    </row>
    <row r="2457" spans="1:16" ht="12.75">
      <c r="A2457" t="s">
        <v>49</v>
      </c>
      <c s="34" t="s">
        <v>3757</v>
      </c>
      <c s="34" t="s">
        <v>3758</v>
      </c>
      <c s="35" t="s">
        <v>5</v>
      </c>
      <c s="6" t="s">
        <v>3759</v>
      </c>
      <c s="36" t="s">
        <v>92</v>
      </c>
      <c s="37">
        <v>120</v>
      </c>
      <c s="36">
        <v>0</v>
      </c>
      <c s="36">
        <f>ROUND(G2457*H2457,6)</f>
      </c>
      <c r="L2457" s="38">
        <v>0</v>
      </c>
      <c s="32">
        <f>ROUND(ROUND(L2457,2)*ROUND(G2457,3),2)</f>
      </c>
      <c s="36" t="s">
        <v>99</v>
      </c>
      <c>
        <f>(M2457*21)/100</f>
      </c>
      <c t="s">
        <v>27</v>
      </c>
    </row>
    <row r="2458" spans="1:5" ht="12.75">
      <c r="A2458" s="35" t="s">
        <v>55</v>
      </c>
      <c r="E2458" s="39" t="s">
        <v>3759</v>
      </c>
    </row>
    <row r="2459" spans="1:5" ht="12.75">
      <c r="A2459" s="35" t="s">
        <v>56</v>
      </c>
      <c r="E2459" s="40" t="s">
        <v>5</v>
      </c>
    </row>
    <row r="2460" spans="1:5" ht="12.75">
      <c r="A2460" t="s">
        <v>57</v>
      </c>
      <c r="E2460" s="39" t="s">
        <v>5</v>
      </c>
    </row>
    <row r="2461" spans="1:16" ht="12.75">
      <c r="A2461" t="s">
        <v>49</v>
      </c>
      <c s="34" t="s">
        <v>3760</v>
      </c>
      <c s="34" t="s">
        <v>3761</v>
      </c>
      <c s="35" t="s">
        <v>5</v>
      </c>
      <c s="6" t="s">
        <v>3762</v>
      </c>
      <c s="36" t="s">
        <v>1238</v>
      </c>
      <c s="37">
        <v>1</v>
      </c>
      <c s="36">
        <v>0</v>
      </c>
      <c s="36">
        <f>ROUND(G2461*H2461,6)</f>
      </c>
      <c r="L2461" s="38">
        <v>0</v>
      </c>
      <c s="32">
        <f>ROUND(ROUND(L2461,2)*ROUND(G2461,3),2)</f>
      </c>
      <c s="36" t="s">
        <v>99</v>
      </c>
      <c>
        <f>(M2461*21)/100</f>
      </c>
      <c t="s">
        <v>27</v>
      </c>
    </row>
    <row r="2462" spans="1:5" ht="12.75">
      <c r="A2462" s="35" t="s">
        <v>55</v>
      </c>
      <c r="E2462" s="39" t="s">
        <v>3762</v>
      </c>
    </row>
    <row r="2463" spans="1:5" ht="12.75">
      <c r="A2463" s="35" t="s">
        <v>56</v>
      </c>
      <c r="E2463" s="40" t="s">
        <v>5</v>
      </c>
    </row>
    <row r="2464" spans="1:5" ht="331.5">
      <c r="A2464" t="s">
        <v>57</v>
      </c>
      <c r="E2464" s="39" t="s">
        <v>3763</v>
      </c>
    </row>
    <row r="2465" spans="1:16" ht="25.5">
      <c r="A2465" t="s">
        <v>49</v>
      </c>
      <c s="34" t="s">
        <v>3764</v>
      </c>
      <c s="34" t="s">
        <v>3765</v>
      </c>
      <c s="35" t="s">
        <v>5</v>
      </c>
      <c s="6" t="s">
        <v>3766</v>
      </c>
      <c s="36" t="s">
        <v>932</v>
      </c>
      <c s="37">
        <v>4.063</v>
      </c>
      <c s="36">
        <v>0</v>
      </c>
      <c s="36">
        <f>ROUND(G2465*H2465,6)</f>
      </c>
      <c r="L2465" s="38">
        <v>0</v>
      </c>
      <c s="32">
        <f>ROUND(ROUND(L2465,2)*ROUND(G2465,3),2)</f>
      </c>
      <c s="36" t="s">
        <v>919</v>
      </c>
      <c>
        <f>(M2465*21)/100</f>
      </c>
      <c t="s">
        <v>27</v>
      </c>
    </row>
    <row r="2466" spans="1:5" ht="25.5">
      <c r="A2466" s="35" t="s">
        <v>55</v>
      </c>
      <c r="E2466" s="39" t="s">
        <v>3766</v>
      </c>
    </row>
    <row r="2467" spans="1:5" ht="12.75">
      <c r="A2467" s="35" t="s">
        <v>56</v>
      </c>
      <c r="E2467" s="40" t="s">
        <v>5</v>
      </c>
    </row>
    <row r="2468" spans="1:5" ht="12.75">
      <c r="A2468" t="s">
        <v>57</v>
      </c>
      <c r="E2468" s="39" t="s">
        <v>5</v>
      </c>
    </row>
    <row r="2469" spans="1:13" ht="12.75">
      <c r="A2469" t="s">
        <v>46</v>
      </c>
      <c r="C2469" s="31" t="s">
        <v>3767</v>
      </c>
      <c r="E2469" s="33" t="s">
        <v>3768</v>
      </c>
      <c r="J2469" s="32">
        <f>0</f>
      </c>
      <c s="32">
        <f>0</f>
      </c>
      <c s="32">
        <f>0+L2470+L2474+L2478+L2482+L2486+L2490+L2494+L2498+L2502+L2506+L2510+L2514+L2518+L2522+L2526+L2530+L2534+L2538+L2542+L2546+L2550+L2554+L2558+L2562+L2566+L2570+L2574+L2578+L2582+L2586+L2590+L2594+L2598+L2602+L2606+L2610+L2614+L2618+L2622+L2626+L2630+L2634+L2638+L2642+L2646+L2650+L2654+L2658+L2662+L2666+L2670+L2674+L2678+L2682+L2686+L2690+L2694+L2698+L2702+L2706+L2710+L2714+L2718+L2722+L2726+L2730+L2734+L2738+L2742+L2746+L2750</f>
      </c>
      <c s="32">
        <f>0+M2470+M2474+M2478+M2482+M2486+M2490+M2494+M2498+M2502+M2506+M2510+M2514+M2518+M2522+M2526+M2530+M2534+M2538+M2542+M2546+M2550+M2554+M2558+M2562+M2566+M2570+M2574+M2578+M2582+M2586+M2590+M2594+M2598+M2602+M2606+M2610+M2614+M2618+M2622+M2626+M2630+M2634+M2638+M2642+M2646+M2650+M2654+M2658+M2662+M2666+M2670+M2674+M2678+M2682+M2686+M2690+M2694+M2698+M2702+M2706+M2710+M2714+M2718+M2722+M2726+M2730+M2734+M2738+M2742+M2746+M2750</f>
      </c>
    </row>
    <row r="2470" spans="1:16" ht="38.25">
      <c r="A2470" t="s">
        <v>49</v>
      </c>
      <c s="34" t="s">
        <v>3769</v>
      </c>
      <c s="34" t="s">
        <v>3355</v>
      </c>
      <c s="35" t="s">
        <v>5</v>
      </c>
      <c s="6" t="s">
        <v>3356</v>
      </c>
      <c s="36" t="s">
        <v>64</v>
      </c>
      <c s="37">
        <v>220</v>
      </c>
      <c s="36">
        <v>0</v>
      </c>
      <c s="36">
        <f>ROUND(G2470*H2470,6)</f>
      </c>
      <c r="L2470" s="38">
        <v>0</v>
      </c>
      <c s="32">
        <f>ROUND(ROUND(L2470,2)*ROUND(G2470,3),2)</f>
      </c>
      <c s="36" t="s">
        <v>919</v>
      </c>
      <c>
        <f>(M2470*21)/100</f>
      </c>
      <c t="s">
        <v>27</v>
      </c>
    </row>
    <row r="2471" spans="1:5" ht="38.25">
      <c r="A2471" s="35" t="s">
        <v>55</v>
      </c>
      <c r="E2471" s="39" t="s">
        <v>3357</v>
      </c>
    </row>
    <row r="2472" spans="1:5" ht="12.75">
      <c r="A2472" s="35" t="s">
        <v>56</v>
      </c>
      <c r="E2472" s="40" t="s">
        <v>5</v>
      </c>
    </row>
    <row r="2473" spans="1:5" ht="12.75">
      <c r="A2473" t="s">
        <v>57</v>
      </c>
      <c r="E2473" s="39" t="s">
        <v>5</v>
      </c>
    </row>
    <row r="2474" spans="1:16" ht="25.5">
      <c r="A2474" t="s">
        <v>49</v>
      </c>
      <c s="34" t="s">
        <v>3770</v>
      </c>
      <c s="34" t="s">
        <v>3771</v>
      </c>
      <c s="35" t="s">
        <v>5</v>
      </c>
      <c s="6" t="s">
        <v>3772</v>
      </c>
      <c s="36" t="s">
        <v>64</v>
      </c>
      <c s="37">
        <v>230</v>
      </c>
      <c s="36">
        <v>7E-05</v>
      </c>
      <c s="36">
        <f>ROUND(G2474*H2474,6)</f>
      </c>
      <c r="L2474" s="38">
        <v>0</v>
      </c>
      <c s="32">
        <f>ROUND(ROUND(L2474,2)*ROUND(G2474,3),2)</f>
      </c>
      <c s="36" t="s">
        <v>919</v>
      </c>
      <c>
        <f>(M2474*21)/100</f>
      </c>
      <c t="s">
        <v>27</v>
      </c>
    </row>
    <row r="2475" spans="1:5" ht="25.5">
      <c r="A2475" s="35" t="s">
        <v>55</v>
      </c>
      <c r="E2475" s="39" t="s">
        <v>3772</v>
      </c>
    </row>
    <row r="2476" spans="1:5" ht="12.75">
      <c r="A2476" s="35" t="s">
        <v>56</v>
      </c>
      <c r="E2476" s="40" t="s">
        <v>5</v>
      </c>
    </row>
    <row r="2477" spans="1:5" ht="12.75">
      <c r="A2477" t="s">
        <v>57</v>
      </c>
      <c r="E2477" s="39" t="s">
        <v>3773</v>
      </c>
    </row>
    <row r="2478" spans="1:16" ht="25.5">
      <c r="A2478" t="s">
        <v>49</v>
      </c>
      <c s="34" t="s">
        <v>3774</v>
      </c>
      <c s="34" t="s">
        <v>3775</v>
      </c>
      <c s="35" t="s">
        <v>5</v>
      </c>
      <c s="6" t="s">
        <v>3776</v>
      </c>
      <c s="36" t="s">
        <v>64</v>
      </c>
      <c s="37">
        <v>23</v>
      </c>
      <c s="36">
        <v>0.00017</v>
      </c>
      <c s="36">
        <f>ROUND(G2478*H2478,6)</f>
      </c>
      <c r="L2478" s="38">
        <v>0</v>
      </c>
      <c s="32">
        <f>ROUND(ROUND(L2478,2)*ROUND(G2478,3),2)</f>
      </c>
      <c s="36" t="s">
        <v>919</v>
      </c>
      <c>
        <f>(M2478*21)/100</f>
      </c>
      <c t="s">
        <v>27</v>
      </c>
    </row>
    <row r="2479" spans="1:5" ht="25.5">
      <c r="A2479" s="35" t="s">
        <v>55</v>
      </c>
      <c r="E2479" s="39" t="s">
        <v>3776</v>
      </c>
    </row>
    <row r="2480" spans="1:5" ht="12.75">
      <c r="A2480" s="35" t="s">
        <v>56</v>
      </c>
      <c r="E2480" s="40" t="s">
        <v>5</v>
      </c>
    </row>
    <row r="2481" spans="1:5" ht="12.75">
      <c r="A2481" t="s">
        <v>57</v>
      </c>
      <c r="E2481" s="39" t="s">
        <v>3777</v>
      </c>
    </row>
    <row r="2482" spans="1:16" ht="25.5">
      <c r="A2482" t="s">
        <v>49</v>
      </c>
      <c s="34" t="s">
        <v>3778</v>
      </c>
      <c s="34" t="s">
        <v>3779</v>
      </c>
      <c s="35" t="s">
        <v>5</v>
      </c>
      <c s="6" t="s">
        <v>3780</v>
      </c>
      <c s="36" t="s">
        <v>64</v>
      </c>
      <c s="37">
        <v>1200</v>
      </c>
      <c s="36">
        <v>0</v>
      </c>
      <c s="36">
        <f>ROUND(G2482*H2482,6)</f>
      </c>
      <c r="L2482" s="38">
        <v>0</v>
      </c>
      <c s="32">
        <f>ROUND(ROUND(L2482,2)*ROUND(G2482,3),2)</f>
      </c>
      <c s="36" t="s">
        <v>919</v>
      </c>
      <c>
        <f>(M2482*21)/100</f>
      </c>
      <c t="s">
        <v>27</v>
      </c>
    </row>
    <row r="2483" spans="1:5" ht="25.5">
      <c r="A2483" s="35" t="s">
        <v>55</v>
      </c>
      <c r="E2483" s="39" t="s">
        <v>3780</v>
      </c>
    </row>
    <row r="2484" spans="1:5" ht="12.75">
      <c r="A2484" s="35" t="s">
        <v>56</v>
      </c>
      <c r="E2484" s="40" t="s">
        <v>5</v>
      </c>
    </row>
    <row r="2485" spans="1:5" ht="12.75">
      <c r="A2485" t="s">
        <v>57</v>
      </c>
      <c r="E2485" s="39" t="s">
        <v>5</v>
      </c>
    </row>
    <row r="2486" spans="1:16" ht="12.75">
      <c r="A2486" t="s">
        <v>49</v>
      </c>
      <c s="34" t="s">
        <v>3781</v>
      </c>
      <c s="34" t="s">
        <v>3782</v>
      </c>
      <c s="35" t="s">
        <v>5</v>
      </c>
      <c s="6" t="s">
        <v>3783</v>
      </c>
      <c s="36" t="s">
        <v>64</v>
      </c>
      <c s="37">
        <v>1440</v>
      </c>
      <c s="36">
        <v>0</v>
      </c>
      <c s="36">
        <f>ROUND(G2486*H2486,6)</f>
      </c>
      <c r="L2486" s="38">
        <v>0</v>
      </c>
      <c s="32">
        <f>ROUND(ROUND(L2486,2)*ROUND(G2486,3),2)</f>
      </c>
      <c s="36" t="s">
        <v>919</v>
      </c>
      <c>
        <f>(M2486*21)/100</f>
      </c>
      <c t="s">
        <v>27</v>
      </c>
    </row>
    <row r="2487" spans="1:5" ht="12.75">
      <c r="A2487" s="35" t="s">
        <v>55</v>
      </c>
      <c r="E2487" s="39" t="s">
        <v>3783</v>
      </c>
    </row>
    <row r="2488" spans="1:5" ht="12.75">
      <c r="A2488" s="35" t="s">
        <v>56</v>
      </c>
      <c r="E2488" s="40" t="s">
        <v>5</v>
      </c>
    </row>
    <row r="2489" spans="1:5" ht="12.75">
      <c r="A2489" t="s">
        <v>57</v>
      </c>
      <c r="E2489" s="39" t="s">
        <v>5</v>
      </c>
    </row>
    <row r="2490" spans="1:16" ht="25.5">
      <c r="A2490" t="s">
        <v>49</v>
      </c>
      <c s="34" t="s">
        <v>3784</v>
      </c>
      <c s="34" t="s">
        <v>3785</v>
      </c>
      <c s="35" t="s">
        <v>5</v>
      </c>
      <c s="6" t="s">
        <v>3786</v>
      </c>
      <c s="36" t="s">
        <v>64</v>
      </c>
      <c s="37">
        <v>920</v>
      </c>
      <c s="36">
        <v>0</v>
      </c>
      <c s="36">
        <f>ROUND(G2490*H2490,6)</f>
      </c>
      <c r="L2490" s="38">
        <v>0</v>
      </c>
      <c s="32">
        <f>ROUND(ROUND(L2490,2)*ROUND(G2490,3),2)</f>
      </c>
      <c s="36" t="s">
        <v>919</v>
      </c>
      <c>
        <f>(M2490*21)/100</f>
      </c>
      <c t="s">
        <v>27</v>
      </c>
    </row>
    <row r="2491" spans="1:5" ht="25.5">
      <c r="A2491" s="35" t="s">
        <v>55</v>
      </c>
      <c r="E2491" s="39" t="s">
        <v>3786</v>
      </c>
    </row>
    <row r="2492" spans="1:5" ht="12.75">
      <c r="A2492" s="35" t="s">
        <v>56</v>
      </c>
      <c r="E2492" s="40" t="s">
        <v>5</v>
      </c>
    </row>
    <row r="2493" spans="1:5" ht="12.75">
      <c r="A2493" t="s">
        <v>57</v>
      </c>
      <c r="E2493" s="39" t="s">
        <v>5</v>
      </c>
    </row>
    <row r="2494" spans="1:16" ht="12.75">
      <c r="A2494" t="s">
        <v>49</v>
      </c>
      <c s="34" t="s">
        <v>3787</v>
      </c>
      <c s="34" t="s">
        <v>3514</v>
      </c>
      <c s="35" t="s">
        <v>5</v>
      </c>
      <c s="6" t="s">
        <v>3515</v>
      </c>
      <c s="36" t="s">
        <v>64</v>
      </c>
      <c s="37">
        <v>943</v>
      </c>
      <c s="36">
        <v>0.00012</v>
      </c>
      <c s="36">
        <f>ROUND(G2494*H2494,6)</f>
      </c>
      <c r="L2494" s="38">
        <v>0</v>
      </c>
      <c s="32">
        <f>ROUND(ROUND(L2494,2)*ROUND(G2494,3),2)</f>
      </c>
      <c s="36" t="s">
        <v>919</v>
      </c>
      <c>
        <f>(M2494*21)/100</f>
      </c>
      <c t="s">
        <v>27</v>
      </c>
    </row>
    <row r="2495" spans="1:5" ht="12.75">
      <c r="A2495" s="35" t="s">
        <v>55</v>
      </c>
      <c r="E2495" s="39" t="s">
        <v>3515</v>
      </c>
    </row>
    <row r="2496" spans="1:5" ht="12.75">
      <c r="A2496" s="35" t="s">
        <v>56</v>
      </c>
      <c r="E2496" s="40" t="s">
        <v>5</v>
      </c>
    </row>
    <row r="2497" spans="1:5" ht="12.75">
      <c r="A2497" t="s">
        <v>57</v>
      </c>
      <c r="E2497" s="39" t="s">
        <v>3788</v>
      </c>
    </row>
    <row r="2498" spans="1:16" ht="12.75">
      <c r="A2498" t="s">
        <v>49</v>
      </c>
      <c s="34" t="s">
        <v>3789</v>
      </c>
      <c s="34" t="s">
        <v>3521</v>
      </c>
      <c s="35" t="s">
        <v>5</v>
      </c>
      <c s="6" t="s">
        <v>3522</v>
      </c>
      <c s="36" t="s">
        <v>64</v>
      </c>
      <c s="37">
        <v>115</v>
      </c>
      <c s="36">
        <v>0.00017</v>
      </c>
      <c s="36">
        <f>ROUND(G2498*H2498,6)</f>
      </c>
      <c r="L2498" s="38">
        <v>0</v>
      </c>
      <c s="32">
        <f>ROUND(ROUND(L2498,2)*ROUND(G2498,3),2)</f>
      </c>
      <c s="36" t="s">
        <v>919</v>
      </c>
      <c>
        <f>(M2498*21)/100</f>
      </c>
      <c t="s">
        <v>27</v>
      </c>
    </row>
    <row r="2499" spans="1:5" ht="12.75">
      <c r="A2499" s="35" t="s">
        <v>55</v>
      </c>
      <c r="E2499" s="39" t="s">
        <v>3522</v>
      </c>
    </row>
    <row r="2500" spans="1:5" ht="12.75">
      <c r="A2500" s="35" t="s">
        <v>56</v>
      </c>
      <c r="E2500" s="40" t="s">
        <v>5</v>
      </c>
    </row>
    <row r="2501" spans="1:5" ht="12.75">
      <c r="A2501" t="s">
        <v>57</v>
      </c>
      <c r="E2501" s="39" t="s">
        <v>3790</v>
      </c>
    </row>
    <row r="2502" spans="1:16" ht="25.5">
      <c r="A2502" t="s">
        <v>49</v>
      </c>
      <c s="34" t="s">
        <v>3791</v>
      </c>
      <c s="34" t="s">
        <v>3792</v>
      </c>
      <c s="35" t="s">
        <v>5</v>
      </c>
      <c s="6" t="s">
        <v>3793</v>
      </c>
      <c s="36" t="s">
        <v>64</v>
      </c>
      <c s="37">
        <v>50</v>
      </c>
      <c s="36">
        <v>0</v>
      </c>
      <c s="36">
        <f>ROUND(G2502*H2502,6)</f>
      </c>
      <c r="L2502" s="38">
        <v>0</v>
      </c>
      <c s="32">
        <f>ROUND(ROUND(L2502,2)*ROUND(G2502,3),2)</f>
      </c>
      <c s="36" t="s">
        <v>99</v>
      </c>
      <c>
        <f>(M2502*21)/100</f>
      </c>
      <c t="s">
        <v>27</v>
      </c>
    </row>
    <row r="2503" spans="1:5" ht="25.5">
      <c r="A2503" s="35" t="s">
        <v>55</v>
      </c>
      <c r="E2503" s="39" t="s">
        <v>3793</v>
      </c>
    </row>
    <row r="2504" spans="1:5" ht="12.75">
      <c r="A2504" s="35" t="s">
        <v>56</v>
      </c>
      <c r="E2504" s="40" t="s">
        <v>5</v>
      </c>
    </row>
    <row r="2505" spans="1:5" ht="12.75">
      <c r="A2505" t="s">
        <v>57</v>
      </c>
      <c r="E2505" s="39" t="s">
        <v>5</v>
      </c>
    </row>
    <row r="2506" spans="1:16" ht="12.75">
      <c r="A2506" t="s">
        <v>49</v>
      </c>
      <c s="34" t="s">
        <v>3794</v>
      </c>
      <c s="34" t="s">
        <v>3795</v>
      </c>
      <c s="35" t="s">
        <v>5</v>
      </c>
      <c s="6" t="s">
        <v>3796</v>
      </c>
      <c s="36" t="s">
        <v>64</v>
      </c>
      <c s="37">
        <v>57.5</v>
      </c>
      <c s="36">
        <v>0.00316</v>
      </c>
      <c s="36">
        <f>ROUND(G2506*H2506,6)</f>
      </c>
      <c r="L2506" s="38">
        <v>0</v>
      </c>
      <c s="32">
        <f>ROUND(ROUND(L2506,2)*ROUND(G2506,3),2)</f>
      </c>
      <c s="36" t="s">
        <v>919</v>
      </c>
      <c>
        <f>(M2506*21)/100</f>
      </c>
      <c t="s">
        <v>27</v>
      </c>
    </row>
    <row r="2507" spans="1:5" ht="12.75">
      <c r="A2507" s="35" t="s">
        <v>55</v>
      </c>
      <c r="E2507" s="39" t="s">
        <v>3796</v>
      </c>
    </row>
    <row r="2508" spans="1:5" ht="12.75">
      <c r="A2508" s="35" t="s">
        <v>56</v>
      </c>
      <c r="E2508" s="40" t="s">
        <v>5</v>
      </c>
    </row>
    <row r="2509" spans="1:5" ht="12.75">
      <c r="A2509" t="s">
        <v>57</v>
      </c>
      <c r="E2509" s="39" t="s">
        <v>5</v>
      </c>
    </row>
    <row r="2510" spans="1:16" ht="25.5">
      <c r="A2510" t="s">
        <v>49</v>
      </c>
      <c s="34" t="s">
        <v>3797</v>
      </c>
      <c s="34" t="s">
        <v>3798</v>
      </c>
      <c s="35" t="s">
        <v>5</v>
      </c>
      <c s="6" t="s">
        <v>3799</v>
      </c>
      <c s="36" t="s">
        <v>64</v>
      </c>
      <c s="37">
        <v>50</v>
      </c>
      <c s="36">
        <v>0</v>
      </c>
      <c s="36">
        <f>ROUND(G2510*H2510,6)</f>
      </c>
      <c r="L2510" s="38">
        <v>0</v>
      </c>
      <c s="32">
        <f>ROUND(ROUND(L2510,2)*ROUND(G2510,3),2)</f>
      </c>
      <c s="36" t="s">
        <v>919</v>
      </c>
      <c>
        <f>(M2510*21)/100</f>
      </c>
      <c t="s">
        <v>27</v>
      </c>
    </row>
    <row r="2511" spans="1:5" ht="25.5">
      <c r="A2511" s="35" t="s">
        <v>55</v>
      </c>
      <c r="E2511" s="39" t="s">
        <v>3799</v>
      </c>
    </row>
    <row r="2512" spans="1:5" ht="12.75">
      <c r="A2512" s="35" t="s">
        <v>56</v>
      </c>
      <c r="E2512" s="40" t="s">
        <v>5</v>
      </c>
    </row>
    <row r="2513" spans="1:5" ht="12.75">
      <c r="A2513" t="s">
        <v>57</v>
      </c>
      <c r="E2513" s="39" t="s">
        <v>5</v>
      </c>
    </row>
    <row r="2514" spans="1:16" ht="12.75">
      <c r="A2514" t="s">
        <v>49</v>
      </c>
      <c s="34" t="s">
        <v>3800</v>
      </c>
      <c s="34" t="s">
        <v>3547</v>
      </c>
      <c s="35" t="s">
        <v>5</v>
      </c>
      <c s="6" t="s">
        <v>3548</v>
      </c>
      <c s="36" t="s">
        <v>64</v>
      </c>
      <c s="37">
        <v>57.5</v>
      </c>
      <c s="36">
        <v>0.00053</v>
      </c>
      <c s="36">
        <f>ROUND(G2514*H2514,6)</f>
      </c>
      <c r="L2514" s="38">
        <v>0</v>
      </c>
      <c s="32">
        <f>ROUND(ROUND(L2514,2)*ROUND(G2514,3),2)</f>
      </c>
      <c s="36" t="s">
        <v>919</v>
      </c>
      <c>
        <f>(M2514*21)/100</f>
      </c>
      <c t="s">
        <v>27</v>
      </c>
    </row>
    <row r="2515" spans="1:5" ht="12.75">
      <c r="A2515" s="35" t="s">
        <v>55</v>
      </c>
      <c r="E2515" s="39" t="s">
        <v>3548</v>
      </c>
    </row>
    <row r="2516" spans="1:5" ht="12.75">
      <c r="A2516" s="35" t="s">
        <v>56</v>
      </c>
      <c r="E2516" s="40" t="s">
        <v>5</v>
      </c>
    </row>
    <row r="2517" spans="1:5" ht="12.75">
      <c r="A2517" t="s">
        <v>57</v>
      </c>
      <c r="E2517" s="39" t="s">
        <v>3801</v>
      </c>
    </row>
    <row r="2518" spans="1:16" ht="25.5">
      <c r="A2518" t="s">
        <v>49</v>
      </c>
      <c s="34" t="s">
        <v>3802</v>
      </c>
      <c s="34" t="s">
        <v>3803</v>
      </c>
      <c s="35" t="s">
        <v>5</v>
      </c>
      <c s="6" t="s">
        <v>3804</v>
      </c>
      <c s="36" t="s">
        <v>64</v>
      </c>
      <c s="37">
        <v>100</v>
      </c>
      <c s="36">
        <v>0</v>
      </c>
      <c s="36">
        <f>ROUND(G2518*H2518,6)</f>
      </c>
      <c r="L2518" s="38">
        <v>0</v>
      </c>
      <c s="32">
        <f>ROUND(ROUND(L2518,2)*ROUND(G2518,3),2)</f>
      </c>
      <c s="36" t="s">
        <v>919</v>
      </c>
      <c>
        <f>(M2518*21)/100</f>
      </c>
      <c t="s">
        <v>27</v>
      </c>
    </row>
    <row r="2519" spans="1:5" ht="25.5">
      <c r="A2519" s="35" t="s">
        <v>55</v>
      </c>
      <c r="E2519" s="39" t="s">
        <v>3804</v>
      </c>
    </row>
    <row r="2520" spans="1:5" ht="12.75">
      <c r="A2520" s="35" t="s">
        <v>56</v>
      </c>
      <c r="E2520" s="40" t="s">
        <v>5</v>
      </c>
    </row>
    <row r="2521" spans="1:5" ht="12.75">
      <c r="A2521" t="s">
        <v>57</v>
      </c>
      <c r="E2521" s="39" t="s">
        <v>5</v>
      </c>
    </row>
    <row r="2522" spans="1:16" ht="12.75">
      <c r="A2522" t="s">
        <v>49</v>
      </c>
      <c s="34" t="s">
        <v>3805</v>
      </c>
      <c s="34" t="s">
        <v>3806</v>
      </c>
      <c s="35" t="s">
        <v>5</v>
      </c>
      <c s="6" t="s">
        <v>3807</v>
      </c>
      <c s="36" t="s">
        <v>64</v>
      </c>
      <c s="37">
        <v>115</v>
      </c>
      <c s="36">
        <v>0.00033</v>
      </c>
      <c s="36">
        <f>ROUND(G2522*H2522,6)</f>
      </c>
      <c r="L2522" s="38">
        <v>0</v>
      </c>
      <c s="32">
        <f>ROUND(ROUND(L2522,2)*ROUND(G2522,3),2)</f>
      </c>
      <c s="36" t="s">
        <v>99</v>
      </c>
      <c>
        <f>(M2522*21)/100</f>
      </c>
      <c t="s">
        <v>27</v>
      </c>
    </row>
    <row r="2523" spans="1:5" ht="12.75">
      <c r="A2523" s="35" t="s">
        <v>55</v>
      </c>
      <c r="E2523" s="39" t="s">
        <v>3807</v>
      </c>
    </row>
    <row r="2524" spans="1:5" ht="12.75">
      <c r="A2524" s="35" t="s">
        <v>56</v>
      </c>
      <c r="E2524" s="40" t="s">
        <v>5</v>
      </c>
    </row>
    <row r="2525" spans="1:5" ht="12.75">
      <c r="A2525" t="s">
        <v>57</v>
      </c>
      <c r="E2525" s="39" t="s">
        <v>5</v>
      </c>
    </row>
    <row r="2526" spans="1:16" ht="25.5">
      <c r="A2526" t="s">
        <v>49</v>
      </c>
      <c s="34" t="s">
        <v>3808</v>
      </c>
      <c s="34" t="s">
        <v>3809</v>
      </c>
      <c s="35" t="s">
        <v>5</v>
      </c>
      <c s="6" t="s">
        <v>3810</v>
      </c>
      <c s="36" t="s">
        <v>53</v>
      </c>
      <c s="37">
        <v>40</v>
      </c>
      <c s="36">
        <v>0</v>
      </c>
      <c s="36">
        <f>ROUND(G2526*H2526,6)</f>
      </c>
      <c r="L2526" s="38">
        <v>0</v>
      </c>
      <c s="32">
        <f>ROUND(ROUND(L2526,2)*ROUND(G2526,3),2)</f>
      </c>
      <c s="36" t="s">
        <v>99</v>
      </c>
      <c>
        <f>(M2526*21)/100</f>
      </c>
      <c t="s">
        <v>27</v>
      </c>
    </row>
    <row r="2527" spans="1:5" ht="25.5">
      <c r="A2527" s="35" t="s">
        <v>55</v>
      </c>
      <c r="E2527" s="39" t="s">
        <v>3810</v>
      </c>
    </row>
    <row r="2528" spans="1:5" ht="12.75">
      <c r="A2528" s="35" t="s">
        <v>56</v>
      </c>
      <c r="E2528" s="40" t="s">
        <v>5</v>
      </c>
    </row>
    <row r="2529" spans="1:5" ht="12.75">
      <c r="A2529" t="s">
        <v>57</v>
      </c>
      <c r="E2529" s="39" t="s">
        <v>5</v>
      </c>
    </row>
    <row r="2530" spans="1:16" ht="12.75">
      <c r="A2530" t="s">
        <v>49</v>
      </c>
      <c s="34" t="s">
        <v>3811</v>
      </c>
      <c s="34" t="s">
        <v>3812</v>
      </c>
      <c s="35" t="s">
        <v>5</v>
      </c>
      <c s="6" t="s">
        <v>3813</v>
      </c>
      <c s="36" t="s">
        <v>53</v>
      </c>
      <c s="37">
        <v>100</v>
      </c>
      <c s="36">
        <v>0</v>
      </c>
      <c s="36">
        <f>ROUND(G2530*H2530,6)</f>
      </c>
      <c r="L2530" s="38">
        <v>0</v>
      </c>
      <c s="32">
        <f>ROUND(ROUND(L2530,2)*ROUND(G2530,3),2)</f>
      </c>
      <c s="36" t="s">
        <v>919</v>
      </c>
      <c>
        <f>(M2530*21)/100</f>
      </c>
      <c t="s">
        <v>27</v>
      </c>
    </row>
    <row r="2531" spans="1:5" ht="12.75">
      <c r="A2531" s="35" t="s">
        <v>55</v>
      </c>
      <c r="E2531" s="39" t="s">
        <v>3813</v>
      </c>
    </row>
    <row r="2532" spans="1:5" ht="12.75">
      <c r="A2532" s="35" t="s">
        <v>56</v>
      </c>
      <c r="E2532" s="40" t="s">
        <v>5</v>
      </c>
    </row>
    <row r="2533" spans="1:5" ht="12.75">
      <c r="A2533" t="s">
        <v>57</v>
      </c>
      <c r="E2533" s="39" t="s">
        <v>5</v>
      </c>
    </row>
    <row r="2534" spans="1:16" ht="12.75">
      <c r="A2534" t="s">
        <v>49</v>
      </c>
      <c s="34" t="s">
        <v>3814</v>
      </c>
      <c s="34" t="s">
        <v>3815</v>
      </c>
      <c s="35" t="s">
        <v>5</v>
      </c>
      <c s="6" t="s">
        <v>3816</v>
      </c>
      <c s="36" t="s">
        <v>53</v>
      </c>
      <c s="37">
        <v>50</v>
      </c>
      <c s="36">
        <v>1E-05</v>
      </c>
      <c s="36">
        <f>ROUND(G2534*H2534,6)</f>
      </c>
      <c r="L2534" s="38">
        <v>0</v>
      </c>
      <c s="32">
        <f>ROUND(ROUND(L2534,2)*ROUND(G2534,3),2)</f>
      </c>
      <c s="36" t="s">
        <v>99</v>
      </c>
      <c>
        <f>(M2534*21)/100</f>
      </c>
      <c t="s">
        <v>27</v>
      </c>
    </row>
    <row r="2535" spans="1:5" ht="12.75">
      <c r="A2535" s="35" t="s">
        <v>55</v>
      </c>
      <c r="E2535" s="39" t="s">
        <v>3816</v>
      </c>
    </row>
    <row r="2536" spans="1:5" ht="12.75">
      <c r="A2536" s="35" t="s">
        <v>56</v>
      </c>
      <c r="E2536" s="40" t="s">
        <v>5</v>
      </c>
    </row>
    <row r="2537" spans="1:5" ht="12.75">
      <c r="A2537" t="s">
        <v>57</v>
      </c>
      <c r="E2537" s="39" t="s">
        <v>5</v>
      </c>
    </row>
    <row r="2538" spans="1:16" ht="12.75">
      <c r="A2538" t="s">
        <v>49</v>
      </c>
      <c s="34" t="s">
        <v>3817</v>
      </c>
      <c s="34" t="s">
        <v>3818</v>
      </c>
      <c s="35" t="s">
        <v>5</v>
      </c>
      <c s="6" t="s">
        <v>3819</v>
      </c>
      <c s="36" t="s">
        <v>53</v>
      </c>
      <c s="37">
        <v>50</v>
      </c>
      <c s="36">
        <v>1E-05</v>
      </c>
      <c s="36">
        <f>ROUND(G2538*H2538,6)</f>
      </c>
      <c r="L2538" s="38">
        <v>0</v>
      </c>
      <c s="32">
        <f>ROUND(ROUND(L2538,2)*ROUND(G2538,3),2)</f>
      </c>
      <c s="36" t="s">
        <v>99</v>
      </c>
      <c>
        <f>(M2538*21)/100</f>
      </c>
      <c t="s">
        <v>27</v>
      </c>
    </row>
    <row r="2539" spans="1:5" ht="12.75">
      <c r="A2539" s="35" t="s">
        <v>55</v>
      </c>
      <c r="E2539" s="39" t="s">
        <v>3819</v>
      </c>
    </row>
    <row r="2540" spans="1:5" ht="12.75">
      <c r="A2540" s="35" t="s">
        <v>56</v>
      </c>
      <c r="E2540" s="40" t="s">
        <v>5</v>
      </c>
    </row>
    <row r="2541" spans="1:5" ht="12.75">
      <c r="A2541" t="s">
        <v>57</v>
      </c>
      <c r="E2541" s="39" t="s">
        <v>5</v>
      </c>
    </row>
    <row r="2542" spans="1:16" ht="25.5">
      <c r="A2542" t="s">
        <v>49</v>
      </c>
      <c s="34" t="s">
        <v>3820</v>
      </c>
      <c s="34" t="s">
        <v>3821</v>
      </c>
      <c s="35" t="s">
        <v>5</v>
      </c>
      <c s="6" t="s">
        <v>3822</v>
      </c>
      <c s="36" t="s">
        <v>53</v>
      </c>
      <c s="37">
        <v>1</v>
      </c>
      <c s="36">
        <v>0</v>
      </c>
      <c s="36">
        <f>ROUND(G2542*H2542,6)</f>
      </c>
      <c r="L2542" s="38">
        <v>0</v>
      </c>
      <c s="32">
        <f>ROUND(ROUND(L2542,2)*ROUND(G2542,3),2)</f>
      </c>
      <c s="36" t="s">
        <v>919</v>
      </c>
      <c>
        <f>(M2542*21)/100</f>
      </c>
      <c t="s">
        <v>27</v>
      </c>
    </row>
    <row r="2543" spans="1:5" ht="25.5">
      <c r="A2543" s="35" t="s">
        <v>55</v>
      </c>
      <c r="E2543" s="39" t="s">
        <v>3822</v>
      </c>
    </row>
    <row r="2544" spans="1:5" ht="12.75">
      <c r="A2544" s="35" t="s">
        <v>56</v>
      </c>
      <c r="E2544" s="40" t="s">
        <v>5</v>
      </c>
    </row>
    <row r="2545" spans="1:5" ht="12.75">
      <c r="A2545" t="s">
        <v>57</v>
      </c>
      <c r="E2545" s="39" t="s">
        <v>5</v>
      </c>
    </row>
    <row r="2546" spans="1:16" ht="25.5">
      <c r="A2546" t="s">
        <v>49</v>
      </c>
      <c s="34" t="s">
        <v>3823</v>
      </c>
      <c s="34" t="s">
        <v>3824</v>
      </c>
      <c s="35" t="s">
        <v>5</v>
      </c>
      <c s="6" t="s">
        <v>3825</v>
      </c>
      <c s="36" t="s">
        <v>53</v>
      </c>
      <c s="37">
        <v>1</v>
      </c>
      <c s="36">
        <v>0.00218</v>
      </c>
      <c s="36">
        <f>ROUND(G2546*H2546,6)</f>
      </c>
      <c r="L2546" s="38">
        <v>0</v>
      </c>
      <c s="32">
        <f>ROUND(ROUND(L2546,2)*ROUND(G2546,3),2)</f>
      </c>
      <c s="36" t="s">
        <v>919</v>
      </c>
      <c>
        <f>(M2546*21)/100</f>
      </c>
      <c t="s">
        <v>27</v>
      </c>
    </row>
    <row r="2547" spans="1:5" ht="25.5">
      <c r="A2547" s="35" t="s">
        <v>55</v>
      </c>
      <c r="E2547" s="39" t="s">
        <v>3825</v>
      </c>
    </row>
    <row r="2548" spans="1:5" ht="12.75">
      <c r="A2548" s="35" t="s">
        <v>56</v>
      </c>
      <c r="E2548" s="40" t="s">
        <v>5</v>
      </c>
    </row>
    <row r="2549" spans="1:5" ht="12.75">
      <c r="A2549" t="s">
        <v>57</v>
      </c>
      <c r="E2549" s="39" t="s">
        <v>5</v>
      </c>
    </row>
    <row r="2550" spans="1:16" ht="25.5">
      <c r="A2550" t="s">
        <v>49</v>
      </c>
      <c s="34" t="s">
        <v>3826</v>
      </c>
      <c s="34" t="s">
        <v>3827</v>
      </c>
      <c s="35" t="s">
        <v>5</v>
      </c>
      <c s="6" t="s">
        <v>3828</v>
      </c>
      <c s="36" t="s">
        <v>53</v>
      </c>
      <c s="37">
        <v>2</v>
      </c>
      <c s="36">
        <v>0</v>
      </c>
      <c s="36">
        <f>ROUND(G2550*H2550,6)</f>
      </c>
      <c r="L2550" s="38">
        <v>0</v>
      </c>
      <c s="32">
        <f>ROUND(ROUND(L2550,2)*ROUND(G2550,3),2)</f>
      </c>
      <c s="36" t="s">
        <v>919</v>
      </c>
      <c>
        <f>(M2550*21)/100</f>
      </c>
      <c t="s">
        <v>27</v>
      </c>
    </row>
    <row r="2551" spans="1:5" ht="25.5">
      <c r="A2551" s="35" t="s">
        <v>55</v>
      </c>
      <c r="E2551" s="39" t="s">
        <v>3828</v>
      </c>
    </row>
    <row r="2552" spans="1:5" ht="12.75">
      <c r="A2552" s="35" t="s">
        <v>56</v>
      </c>
      <c r="E2552" s="40" t="s">
        <v>5</v>
      </c>
    </row>
    <row r="2553" spans="1:5" ht="12.75">
      <c r="A2553" t="s">
        <v>57</v>
      </c>
      <c r="E2553" s="39" t="s">
        <v>5</v>
      </c>
    </row>
    <row r="2554" spans="1:16" ht="12.75">
      <c r="A2554" t="s">
        <v>49</v>
      </c>
      <c s="34" t="s">
        <v>3829</v>
      </c>
      <c s="34" t="s">
        <v>3830</v>
      </c>
      <c s="35" t="s">
        <v>5</v>
      </c>
      <c s="6" t="s">
        <v>3831</v>
      </c>
      <c s="36" t="s">
        <v>53</v>
      </c>
      <c s="37">
        <v>2</v>
      </c>
      <c s="36">
        <v>1E-05</v>
      </c>
      <c s="36">
        <f>ROUND(G2554*H2554,6)</f>
      </c>
      <c r="L2554" s="38">
        <v>0</v>
      </c>
      <c s="32">
        <f>ROUND(ROUND(L2554,2)*ROUND(G2554,3),2)</f>
      </c>
      <c s="36" t="s">
        <v>919</v>
      </c>
      <c>
        <f>(M2554*21)/100</f>
      </c>
      <c t="s">
        <v>27</v>
      </c>
    </row>
    <row r="2555" spans="1:5" ht="12.75">
      <c r="A2555" s="35" t="s">
        <v>55</v>
      </c>
      <c r="E2555" s="39" t="s">
        <v>3831</v>
      </c>
    </row>
    <row r="2556" spans="1:5" ht="12.75">
      <c r="A2556" s="35" t="s">
        <v>56</v>
      </c>
      <c r="E2556" s="40" t="s">
        <v>5</v>
      </c>
    </row>
    <row r="2557" spans="1:5" ht="12.75">
      <c r="A2557" t="s">
        <v>57</v>
      </c>
      <c r="E2557" s="39" t="s">
        <v>3832</v>
      </c>
    </row>
    <row r="2558" spans="1:16" ht="12.75">
      <c r="A2558" t="s">
        <v>49</v>
      </c>
      <c s="34" t="s">
        <v>3833</v>
      </c>
      <c s="34" t="s">
        <v>3834</v>
      </c>
      <c s="35" t="s">
        <v>5</v>
      </c>
      <c s="6" t="s">
        <v>3835</v>
      </c>
      <c s="36" t="s">
        <v>53</v>
      </c>
      <c s="37">
        <v>13</v>
      </c>
      <c s="36">
        <v>0</v>
      </c>
      <c s="36">
        <f>ROUND(G2558*H2558,6)</f>
      </c>
      <c r="L2558" s="38">
        <v>0</v>
      </c>
      <c s="32">
        <f>ROUND(ROUND(L2558,2)*ROUND(G2558,3),2)</f>
      </c>
      <c s="36" t="s">
        <v>919</v>
      </c>
      <c>
        <f>(M2558*21)/100</f>
      </c>
      <c t="s">
        <v>27</v>
      </c>
    </row>
    <row r="2559" spans="1:5" ht="12.75">
      <c r="A2559" s="35" t="s">
        <v>55</v>
      </c>
      <c r="E2559" s="39" t="s">
        <v>3835</v>
      </c>
    </row>
    <row r="2560" spans="1:5" ht="12.75">
      <c r="A2560" s="35" t="s">
        <v>56</v>
      </c>
      <c r="E2560" s="40" t="s">
        <v>5</v>
      </c>
    </row>
    <row r="2561" spans="1:5" ht="12.75">
      <c r="A2561" t="s">
        <v>57</v>
      </c>
      <c r="E2561" s="39" t="s">
        <v>5</v>
      </c>
    </row>
    <row r="2562" spans="1:16" ht="12.75">
      <c r="A2562" t="s">
        <v>49</v>
      </c>
      <c s="34" t="s">
        <v>3836</v>
      </c>
      <c s="34" t="s">
        <v>3837</v>
      </c>
      <c s="35" t="s">
        <v>5</v>
      </c>
      <c s="6" t="s">
        <v>3838</v>
      </c>
      <c s="36" t="s">
        <v>53</v>
      </c>
      <c s="37">
        <v>12</v>
      </c>
      <c s="36">
        <v>0.00028</v>
      </c>
      <c s="36">
        <f>ROUND(G2562*H2562,6)</f>
      </c>
      <c r="L2562" s="38">
        <v>0</v>
      </c>
      <c s="32">
        <f>ROUND(ROUND(L2562,2)*ROUND(G2562,3),2)</f>
      </c>
      <c s="36" t="s">
        <v>99</v>
      </c>
      <c>
        <f>(M2562*21)/100</f>
      </c>
      <c t="s">
        <v>27</v>
      </c>
    </row>
    <row r="2563" spans="1:5" ht="12.75">
      <c r="A2563" s="35" t="s">
        <v>55</v>
      </c>
      <c r="E2563" s="39" t="s">
        <v>3838</v>
      </c>
    </row>
    <row r="2564" spans="1:5" ht="12.75">
      <c r="A2564" s="35" t="s">
        <v>56</v>
      </c>
      <c r="E2564" s="40" t="s">
        <v>5</v>
      </c>
    </row>
    <row r="2565" spans="1:5" ht="12.75">
      <c r="A2565" t="s">
        <v>57</v>
      </c>
      <c r="E2565" s="39" t="s">
        <v>5</v>
      </c>
    </row>
    <row r="2566" spans="1:16" ht="12.75">
      <c r="A2566" t="s">
        <v>49</v>
      </c>
      <c s="34" t="s">
        <v>3839</v>
      </c>
      <c s="34" t="s">
        <v>3840</v>
      </c>
      <c s="35" t="s">
        <v>5</v>
      </c>
      <c s="6" t="s">
        <v>3841</v>
      </c>
      <c s="36" t="s">
        <v>53</v>
      </c>
      <c s="37">
        <v>1</v>
      </c>
      <c s="36">
        <v>0.00028</v>
      </c>
      <c s="36">
        <f>ROUND(G2566*H2566,6)</f>
      </c>
      <c r="L2566" s="38">
        <v>0</v>
      </c>
      <c s="32">
        <f>ROUND(ROUND(L2566,2)*ROUND(G2566,3),2)</f>
      </c>
      <c s="36" t="s">
        <v>99</v>
      </c>
      <c>
        <f>(M2566*21)/100</f>
      </c>
      <c t="s">
        <v>27</v>
      </c>
    </row>
    <row r="2567" spans="1:5" ht="12.75">
      <c r="A2567" s="35" t="s">
        <v>55</v>
      </c>
      <c r="E2567" s="39" t="s">
        <v>3841</v>
      </c>
    </row>
    <row r="2568" spans="1:5" ht="12.75">
      <c r="A2568" s="35" t="s">
        <v>56</v>
      </c>
      <c r="E2568" s="40" t="s">
        <v>5</v>
      </c>
    </row>
    <row r="2569" spans="1:5" ht="12.75">
      <c r="A2569" t="s">
        <v>57</v>
      </c>
      <c r="E2569" s="39" t="s">
        <v>5</v>
      </c>
    </row>
    <row r="2570" spans="1:16" ht="12.75">
      <c r="A2570" t="s">
        <v>49</v>
      </c>
      <c s="34" t="s">
        <v>3842</v>
      </c>
      <c s="34" t="s">
        <v>3843</v>
      </c>
      <c s="35" t="s">
        <v>5</v>
      </c>
      <c s="6" t="s">
        <v>3844</v>
      </c>
      <c s="36" t="s">
        <v>53</v>
      </c>
      <c s="37">
        <v>27</v>
      </c>
      <c s="36">
        <v>0</v>
      </c>
      <c s="36">
        <f>ROUND(G2570*H2570,6)</f>
      </c>
      <c r="L2570" s="38">
        <v>0</v>
      </c>
      <c s="32">
        <f>ROUND(ROUND(L2570,2)*ROUND(G2570,3),2)</f>
      </c>
      <c s="36" t="s">
        <v>99</v>
      </c>
      <c>
        <f>(M2570*21)/100</f>
      </c>
      <c t="s">
        <v>27</v>
      </c>
    </row>
    <row r="2571" spans="1:5" ht="12.75">
      <c r="A2571" s="35" t="s">
        <v>55</v>
      </c>
      <c r="E2571" s="39" t="s">
        <v>3844</v>
      </c>
    </row>
    <row r="2572" spans="1:5" ht="12.75">
      <c r="A2572" s="35" t="s">
        <v>56</v>
      </c>
      <c r="E2572" s="40" t="s">
        <v>5</v>
      </c>
    </row>
    <row r="2573" spans="1:5" ht="12.75">
      <c r="A2573" t="s">
        <v>57</v>
      </c>
      <c r="E2573" s="39" t="s">
        <v>5</v>
      </c>
    </row>
    <row r="2574" spans="1:16" ht="12.75">
      <c r="A2574" t="s">
        <v>49</v>
      </c>
      <c s="34" t="s">
        <v>3845</v>
      </c>
      <c s="34" t="s">
        <v>3846</v>
      </c>
      <c s="35" t="s">
        <v>5</v>
      </c>
      <c s="6" t="s">
        <v>3847</v>
      </c>
      <c s="36" t="s">
        <v>53</v>
      </c>
      <c s="37">
        <v>24</v>
      </c>
      <c s="36">
        <v>3E-05</v>
      </c>
      <c s="36">
        <f>ROUND(G2574*H2574,6)</f>
      </c>
      <c r="L2574" s="38">
        <v>0</v>
      </c>
      <c s="32">
        <f>ROUND(ROUND(L2574,2)*ROUND(G2574,3),2)</f>
      </c>
      <c s="36" t="s">
        <v>99</v>
      </c>
      <c>
        <f>(M2574*21)/100</f>
      </c>
      <c t="s">
        <v>27</v>
      </c>
    </row>
    <row r="2575" spans="1:5" ht="12.75">
      <c r="A2575" s="35" t="s">
        <v>55</v>
      </c>
      <c r="E2575" s="39" t="s">
        <v>3847</v>
      </c>
    </row>
    <row r="2576" spans="1:5" ht="12.75">
      <c r="A2576" s="35" t="s">
        <v>56</v>
      </c>
      <c r="E2576" s="40" t="s">
        <v>5</v>
      </c>
    </row>
    <row r="2577" spans="1:5" ht="12.75">
      <c r="A2577" t="s">
        <v>57</v>
      </c>
      <c r="E2577" s="39" t="s">
        <v>5</v>
      </c>
    </row>
    <row r="2578" spans="1:16" ht="12.75">
      <c r="A2578" t="s">
        <v>49</v>
      </c>
      <c s="34" t="s">
        <v>3848</v>
      </c>
      <c s="34" t="s">
        <v>3849</v>
      </c>
      <c s="35" t="s">
        <v>5</v>
      </c>
      <c s="6" t="s">
        <v>3850</v>
      </c>
      <c s="36" t="s">
        <v>53</v>
      </c>
      <c s="37">
        <v>3</v>
      </c>
      <c s="36">
        <v>3E-05</v>
      </c>
      <c s="36">
        <f>ROUND(G2578*H2578,6)</f>
      </c>
      <c r="L2578" s="38">
        <v>0</v>
      </c>
      <c s="32">
        <f>ROUND(ROUND(L2578,2)*ROUND(G2578,3),2)</f>
      </c>
      <c s="36" t="s">
        <v>99</v>
      </c>
      <c>
        <f>(M2578*21)/100</f>
      </c>
      <c t="s">
        <v>27</v>
      </c>
    </row>
    <row r="2579" spans="1:5" ht="12.75">
      <c r="A2579" s="35" t="s">
        <v>55</v>
      </c>
      <c r="E2579" s="39" t="s">
        <v>3850</v>
      </c>
    </row>
    <row r="2580" spans="1:5" ht="12.75">
      <c r="A2580" s="35" t="s">
        <v>56</v>
      </c>
      <c r="E2580" s="40" t="s">
        <v>5</v>
      </c>
    </row>
    <row r="2581" spans="1:5" ht="12.75">
      <c r="A2581" t="s">
        <v>57</v>
      </c>
      <c r="E2581" s="39" t="s">
        <v>5</v>
      </c>
    </row>
    <row r="2582" spans="1:16" ht="12.75">
      <c r="A2582" t="s">
        <v>49</v>
      </c>
      <c s="34" t="s">
        <v>3851</v>
      </c>
      <c s="34" t="s">
        <v>3852</v>
      </c>
      <c s="35" t="s">
        <v>5</v>
      </c>
      <c s="6" t="s">
        <v>3853</v>
      </c>
      <c s="36" t="s">
        <v>53</v>
      </c>
      <c s="37">
        <v>2</v>
      </c>
      <c s="36">
        <v>0</v>
      </c>
      <c s="36">
        <f>ROUND(G2582*H2582,6)</f>
      </c>
      <c r="L2582" s="38">
        <v>0</v>
      </c>
      <c s="32">
        <f>ROUND(ROUND(L2582,2)*ROUND(G2582,3),2)</f>
      </c>
      <c s="36" t="s">
        <v>919</v>
      </c>
      <c>
        <f>(M2582*21)/100</f>
      </c>
      <c t="s">
        <v>27</v>
      </c>
    </row>
    <row r="2583" spans="1:5" ht="12.75">
      <c r="A2583" s="35" t="s">
        <v>55</v>
      </c>
      <c r="E2583" s="39" t="s">
        <v>3853</v>
      </c>
    </row>
    <row r="2584" spans="1:5" ht="12.75">
      <c r="A2584" s="35" t="s">
        <v>56</v>
      </c>
      <c r="E2584" s="40" t="s">
        <v>5</v>
      </c>
    </row>
    <row r="2585" spans="1:5" ht="12.75">
      <c r="A2585" t="s">
        <v>57</v>
      </c>
      <c r="E2585" s="39" t="s">
        <v>5</v>
      </c>
    </row>
    <row r="2586" spans="1:16" ht="12.75">
      <c r="A2586" t="s">
        <v>49</v>
      </c>
      <c s="34" t="s">
        <v>3854</v>
      </c>
      <c s="34" t="s">
        <v>3855</v>
      </c>
      <c s="35" t="s">
        <v>5</v>
      </c>
      <c s="6" t="s">
        <v>3856</v>
      </c>
      <c s="36" t="s">
        <v>53</v>
      </c>
      <c s="37">
        <v>2</v>
      </c>
      <c s="36">
        <v>0.0004</v>
      </c>
      <c s="36">
        <f>ROUND(G2586*H2586,6)</f>
      </c>
      <c r="L2586" s="38">
        <v>0</v>
      </c>
      <c s="32">
        <f>ROUND(ROUND(L2586,2)*ROUND(G2586,3),2)</f>
      </c>
      <c s="36" t="s">
        <v>919</v>
      </c>
      <c>
        <f>(M2586*21)/100</f>
      </c>
      <c t="s">
        <v>27</v>
      </c>
    </row>
    <row r="2587" spans="1:5" ht="12.75">
      <c r="A2587" s="35" t="s">
        <v>55</v>
      </c>
      <c r="E2587" s="39" t="s">
        <v>3856</v>
      </c>
    </row>
    <row r="2588" spans="1:5" ht="12.75">
      <c r="A2588" s="35" t="s">
        <v>56</v>
      </c>
      <c r="E2588" s="40" t="s">
        <v>5</v>
      </c>
    </row>
    <row r="2589" spans="1:5" ht="12.75">
      <c r="A2589" t="s">
        <v>57</v>
      </c>
      <c r="E2589" s="39" t="s">
        <v>5</v>
      </c>
    </row>
    <row r="2590" spans="1:16" ht="12.75">
      <c r="A2590" t="s">
        <v>49</v>
      </c>
      <c s="34" t="s">
        <v>3857</v>
      </c>
      <c s="34" t="s">
        <v>3858</v>
      </c>
      <c s="35" t="s">
        <v>5</v>
      </c>
      <c s="6" t="s">
        <v>3859</v>
      </c>
      <c s="36" t="s">
        <v>53</v>
      </c>
      <c s="37">
        <v>5</v>
      </c>
      <c s="36">
        <v>0</v>
      </c>
      <c s="36">
        <f>ROUND(G2590*H2590,6)</f>
      </c>
      <c r="L2590" s="38">
        <v>0</v>
      </c>
      <c s="32">
        <f>ROUND(ROUND(L2590,2)*ROUND(G2590,3),2)</f>
      </c>
      <c s="36" t="s">
        <v>919</v>
      </c>
      <c>
        <f>(M2590*21)/100</f>
      </c>
      <c t="s">
        <v>27</v>
      </c>
    </row>
    <row r="2591" spans="1:5" ht="12.75">
      <c r="A2591" s="35" t="s">
        <v>55</v>
      </c>
      <c r="E2591" s="39" t="s">
        <v>3859</v>
      </c>
    </row>
    <row r="2592" spans="1:5" ht="12.75">
      <c r="A2592" s="35" t="s">
        <v>56</v>
      </c>
      <c r="E2592" s="40" t="s">
        <v>5</v>
      </c>
    </row>
    <row r="2593" spans="1:5" ht="12.75">
      <c r="A2593" t="s">
        <v>57</v>
      </c>
      <c r="E2593" s="39" t="s">
        <v>5</v>
      </c>
    </row>
    <row r="2594" spans="1:16" ht="12.75">
      <c r="A2594" t="s">
        <v>49</v>
      </c>
      <c s="34" t="s">
        <v>3860</v>
      </c>
      <c s="34" t="s">
        <v>3861</v>
      </c>
      <c s="35" t="s">
        <v>5</v>
      </c>
      <c s="6" t="s">
        <v>3862</v>
      </c>
      <c s="36" t="s">
        <v>53</v>
      </c>
      <c s="37">
        <v>4</v>
      </c>
      <c s="36">
        <v>0.00105</v>
      </c>
      <c s="36">
        <f>ROUND(G2594*H2594,6)</f>
      </c>
      <c r="L2594" s="38">
        <v>0</v>
      </c>
      <c s="32">
        <f>ROUND(ROUND(L2594,2)*ROUND(G2594,3),2)</f>
      </c>
      <c s="36" t="s">
        <v>919</v>
      </c>
      <c>
        <f>(M2594*21)/100</f>
      </c>
      <c t="s">
        <v>27</v>
      </c>
    </row>
    <row r="2595" spans="1:5" ht="12.75">
      <c r="A2595" s="35" t="s">
        <v>55</v>
      </c>
      <c r="E2595" s="39" t="s">
        <v>3862</v>
      </c>
    </row>
    <row r="2596" spans="1:5" ht="12.75">
      <c r="A2596" s="35" t="s">
        <v>56</v>
      </c>
      <c r="E2596" s="40" t="s">
        <v>5</v>
      </c>
    </row>
    <row r="2597" spans="1:5" ht="12.75">
      <c r="A2597" t="s">
        <v>57</v>
      </c>
      <c r="E2597" s="39" t="s">
        <v>5</v>
      </c>
    </row>
    <row r="2598" spans="1:16" ht="12.75">
      <c r="A2598" t="s">
        <v>49</v>
      </c>
      <c s="34" t="s">
        <v>3863</v>
      </c>
      <c s="34" t="s">
        <v>3864</v>
      </c>
      <c s="35" t="s">
        <v>5</v>
      </c>
      <c s="6" t="s">
        <v>3865</v>
      </c>
      <c s="36" t="s">
        <v>53</v>
      </c>
      <c s="37">
        <v>1</v>
      </c>
      <c s="36">
        <v>0.00105</v>
      </c>
      <c s="36">
        <f>ROUND(G2598*H2598,6)</f>
      </c>
      <c r="L2598" s="38">
        <v>0</v>
      </c>
      <c s="32">
        <f>ROUND(ROUND(L2598,2)*ROUND(G2598,3),2)</f>
      </c>
      <c s="36" t="s">
        <v>919</v>
      </c>
      <c>
        <f>(M2598*21)/100</f>
      </c>
      <c t="s">
        <v>27</v>
      </c>
    </row>
    <row r="2599" spans="1:5" ht="12.75">
      <c r="A2599" s="35" t="s">
        <v>55</v>
      </c>
      <c r="E2599" s="39" t="s">
        <v>3865</v>
      </c>
    </row>
    <row r="2600" spans="1:5" ht="12.75">
      <c r="A2600" s="35" t="s">
        <v>56</v>
      </c>
      <c r="E2600" s="40" t="s">
        <v>5</v>
      </c>
    </row>
    <row r="2601" spans="1:5" ht="12.75">
      <c r="A2601" t="s">
        <v>57</v>
      </c>
      <c r="E2601" s="39" t="s">
        <v>5</v>
      </c>
    </row>
    <row r="2602" spans="1:16" ht="12.75">
      <c r="A2602" t="s">
        <v>49</v>
      </c>
      <c s="34" t="s">
        <v>3866</v>
      </c>
      <c s="34" t="s">
        <v>3867</v>
      </c>
      <c s="35" t="s">
        <v>5</v>
      </c>
      <c s="6" t="s">
        <v>3868</v>
      </c>
      <c s="36" t="s">
        <v>53</v>
      </c>
      <c s="37">
        <v>4</v>
      </c>
      <c s="36">
        <v>0</v>
      </c>
      <c s="36">
        <f>ROUND(G2602*H2602,6)</f>
      </c>
      <c r="L2602" s="38">
        <v>0</v>
      </c>
      <c s="32">
        <f>ROUND(ROUND(L2602,2)*ROUND(G2602,3),2)</f>
      </c>
      <c s="36" t="s">
        <v>919</v>
      </c>
      <c>
        <f>(M2602*21)/100</f>
      </c>
      <c t="s">
        <v>27</v>
      </c>
    </row>
    <row r="2603" spans="1:5" ht="12.75">
      <c r="A2603" s="35" t="s">
        <v>55</v>
      </c>
      <c r="E2603" s="39" t="s">
        <v>3868</v>
      </c>
    </row>
    <row r="2604" spans="1:5" ht="12.75">
      <c r="A2604" s="35" t="s">
        <v>56</v>
      </c>
      <c r="E2604" s="40" t="s">
        <v>5</v>
      </c>
    </row>
    <row r="2605" spans="1:5" ht="12.75">
      <c r="A2605" t="s">
        <v>57</v>
      </c>
      <c r="E2605" s="39" t="s">
        <v>5</v>
      </c>
    </row>
    <row r="2606" spans="1:16" ht="12.75">
      <c r="A2606" t="s">
        <v>49</v>
      </c>
      <c s="34" t="s">
        <v>3869</v>
      </c>
      <c s="34" t="s">
        <v>3870</v>
      </c>
      <c s="35" t="s">
        <v>5</v>
      </c>
      <c s="6" t="s">
        <v>3871</v>
      </c>
      <c s="36" t="s">
        <v>53</v>
      </c>
      <c s="37">
        <v>4</v>
      </c>
      <c s="36">
        <v>0.00105</v>
      </c>
      <c s="36">
        <f>ROUND(G2606*H2606,6)</f>
      </c>
      <c r="L2606" s="38">
        <v>0</v>
      </c>
      <c s="32">
        <f>ROUND(ROUND(L2606,2)*ROUND(G2606,3),2)</f>
      </c>
      <c s="36" t="s">
        <v>919</v>
      </c>
      <c>
        <f>(M2606*21)/100</f>
      </c>
      <c t="s">
        <v>27</v>
      </c>
    </row>
    <row r="2607" spans="1:5" ht="12.75">
      <c r="A2607" s="35" t="s">
        <v>55</v>
      </c>
      <c r="E2607" s="39" t="s">
        <v>3871</v>
      </c>
    </row>
    <row r="2608" spans="1:5" ht="12.75">
      <c r="A2608" s="35" t="s">
        <v>56</v>
      </c>
      <c r="E2608" s="40" t="s">
        <v>5</v>
      </c>
    </row>
    <row r="2609" spans="1:5" ht="12.75">
      <c r="A2609" t="s">
        <v>57</v>
      </c>
      <c r="E2609" s="39" t="s">
        <v>5</v>
      </c>
    </row>
    <row r="2610" spans="1:16" ht="12.75">
      <c r="A2610" t="s">
        <v>49</v>
      </c>
      <c s="34" t="s">
        <v>3872</v>
      </c>
      <c s="34" t="s">
        <v>3873</v>
      </c>
      <c s="35" t="s">
        <v>5</v>
      </c>
      <c s="6" t="s">
        <v>3874</v>
      </c>
      <c s="36" t="s">
        <v>53</v>
      </c>
      <c s="37">
        <v>2</v>
      </c>
      <c s="36">
        <v>0</v>
      </c>
      <c s="36">
        <f>ROUND(G2610*H2610,6)</f>
      </c>
      <c r="L2610" s="38">
        <v>0</v>
      </c>
      <c s="32">
        <f>ROUND(ROUND(L2610,2)*ROUND(G2610,3),2)</f>
      </c>
      <c s="36" t="s">
        <v>919</v>
      </c>
      <c>
        <f>(M2610*21)/100</f>
      </c>
      <c t="s">
        <v>27</v>
      </c>
    </row>
    <row r="2611" spans="1:5" ht="12.75">
      <c r="A2611" s="35" t="s">
        <v>55</v>
      </c>
      <c r="E2611" s="39" t="s">
        <v>3874</v>
      </c>
    </row>
    <row r="2612" spans="1:5" ht="12.75">
      <c r="A2612" s="35" t="s">
        <v>56</v>
      </c>
      <c r="E2612" s="40" t="s">
        <v>5</v>
      </c>
    </row>
    <row r="2613" spans="1:5" ht="12.75">
      <c r="A2613" t="s">
        <v>57</v>
      </c>
      <c r="E2613" s="39" t="s">
        <v>5</v>
      </c>
    </row>
    <row r="2614" spans="1:16" ht="12.75">
      <c r="A2614" t="s">
        <v>49</v>
      </c>
      <c s="34" t="s">
        <v>3875</v>
      </c>
      <c s="34" t="s">
        <v>3876</v>
      </c>
      <c s="35" t="s">
        <v>5</v>
      </c>
      <c s="6" t="s">
        <v>3877</v>
      </c>
      <c s="36" t="s">
        <v>53</v>
      </c>
      <c s="37">
        <v>2</v>
      </c>
      <c s="36">
        <v>0.00105</v>
      </c>
      <c s="36">
        <f>ROUND(G2614*H2614,6)</f>
      </c>
      <c r="L2614" s="38">
        <v>0</v>
      </c>
      <c s="32">
        <f>ROUND(ROUND(L2614,2)*ROUND(G2614,3),2)</f>
      </c>
      <c s="36" t="s">
        <v>99</v>
      </c>
      <c>
        <f>(M2614*21)/100</f>
      </c>
      <c t="s">
        <v>27</v>
      </c>
    </row>
    <row r="2615" spans="1:5" ht="12.75">
      <c r="A2615" s="35" t="s">
        <v>55</v>
      </c>
      <c r="E2615" s="39" t="s">
        <v>3877</v>
      </c>
    </row>
    <row r="2616" spans="1:5" ht="12.75">
      <c r="A2616" s="35" t="s">
        <v>56</v>
      </c>
      <c r="E2616" s="40" t="s">
        <v>5</v>
      </c>
    </row>
    <row r="2617" spans="1:5" ht="12.75">
      <c r="A2617" t="s">
        <v>57</v>
      </c>
      <c r="E2617" s="39" t="s">
        <v>5</v>
      </c>
    </row>
    <row r="2618" spans="1:16" ht="25.5">
      <c r="A2618" t="s">
        <v>49</v>
      </c>
      <c s="34" t="s">
        <v>3878</v>
      </c>
      <c s="34" t="s">
        <v>3879</v>
      </c>
      <c s="35" t="s">
        <v>5</v>
      </c>
      <c s="6" t="s">
        <v>3880</v>
      </c>
      <c s="36" t="s">
        <v>53</v>
      </c>
      <c s="37">
        <v>1</v>
      </c>
      <c s="36">
        <v>0</v>
      </c>
      <c s="36">
        <f>ROUND(G2618*H2618,6)</f>
      </c>
      <c r="L2618" s="38">
        <v>0</v>
      </c>
      <c s="32">
        <f>ROUND(ROUND(L2618,2)*ROUND(G2618,3),2)</f>
      </c>
      <c s="36" t="s">
        <v>919</v>
      </c>
      <c>
        <f>(M2618*21)/100</f>
      </c>
      <c t="s">
        <v>27</v>
      </c>
    </row>
    <row r="2619" spans="1:5" ht="25.5">
      <c r="A2619" s="35" t="s">
        <v>55</v>
      </c>
      <c r="E2619" s="39" t="s">
        <v>3880</v>
      </c>
    </row>
    <row r="2620" spans="1:5" ht="12.75">
      <c r="A2620" s="35" t="s">
        <v>56</v>
      </c>
      <c r="E2620" s="40" t="s">
        <v>5</v>
      </c>
    </row>
    <row r="2621" spans="1:5" ht="12.75">
      <c r="A2621" t="s">
        <v>57</v>
      </c>
      <c r="E2621" s="39" t="s">
        <v>5</v>
      </c>
    </row>
    <row r="2622" spans="1:16" ht="25.5">
      <c r="A2622" t="s">
        <v>49</v>
      </c>
      <c s="34" t="s">
        <v>3881</v>
      </c>
      <c s="34" t="s">
        <v>3882</v>
      </c>
      <c s="35" t="s">
        <v>5</v>
      </c>
      <c s="6" t="s">
        <v>3883</v>
      </c>
      <c s="36" t="s">
        <v>53</v>
      </c>
      <c s="37">
        <v>1</v>
      </c>
      <c s="36">
        <v>0.00036</v>
      </c>
      <c s="36">
        <f>ROUND(G2622*H2622,6)</f>
      </c>
      <c r="L2622" s="38">
        <v>0</v>
      </c>
      <c s="32">
        <f>ROUND(ROUND(L2622,2)*ROUND(G2622,3),2)</f>
      </c>
      <c s="36" t="s">
        <v>99</v>
      </c>
      <c>
        <f>(M2622*21)/100</f>
      </c>
      <c t="s">
        <v>27</v>
      </c>
    </row>
    <row r="2623" spans="1:5" ht="25.5">
      <c r="A2623" s="35" t="s">
        <v>55</v>
      </c>
      <c r="E2623" s="39" t="s">
        <v>3883</v>
      </c>
    </row>
    <row r="2624" spans="1:5" ht="12.75">
      <c r="A2624" s="35" t="s">
        <v>56</v>
      </c>
      <c r="E2624" s="40" t="s">
        <v>5</v>
      </c>
    </row>
    <row r="2625" spans="1:5" ht="12.75">
      <c r="A2625" t="s">
        <v>57</v>
      </c>
      <c r="E2625" s="39" t="s">
        <v>5</v>
      </c>
    </row>
    <row r="2626" spans="1:16" ht="12.75">
      <c r="A2626" t="s">
        <v>49</v>
      </c>
      <c s="34" t="s">
        <v>3884</v>
      </c>
      <c s="34" t="s">
        <v>3885</v>
      </c>
      <c s="35" t="s">
        <v>5</v>
      </c>
      <c s="6" t="s">
        <v>3886</v>
      </c>
      <c s="36" t="s">
        <v>53</v>
      </c>
      <c s="37">
        <v>12</v>
      </c>
      <c s="36">
        <v>0</v>
      </c>
      <c s="36">
        <f>ROUND(G2626*H2626,6)</f>
      </c>
      <c r="L2626" s="38">
        <v>0</v>
      </c>
      <c s="32">
        <f>ROUND(ROUND(L2626,2)*ROUND(G2626,3),2)</f>
      </c>
      <c s="36" t="s">
        <v>99</v>
      </c>
      <c>
        <f>(M2626*21)/100</f>
      </c>
      <c t="s">
        <v>27</v>
      </c>
    </row>
    <row r="2627" spans="1:5" ht="12.75">
      <c r="A2627" s="35" t="s">
        <v>55</v>
      </c>
      <c r="E2627" s="39" t="s">
        <v>3886</v>
      </c>
    </row>
    <row r="2628" spans="1:5" ht="12.75">
      <c r="A2628" s="35" t="s">
        <v>56</v>
      </c>
      <c r="E2628" s="40" t="s">
        <v>5</v>
      </c>
    </row>
    <row r="2629" spans="1:5" ht="12.75">
      <c r="A2629" t="s">
        <v>57</v>
      </c>
      <c r="E2629" s="39" t="s">
        <v>5</v>
      </c>
    </row>
    <row r="2630" spans="1:16" ht="38.25">
      <c r="A2630" t="s">
        <v>49</v>
      </c>
      <c s="34" t="s">
        <v>3887</v>
      </c>
      <c s="34" t="s">
        <v>3888</v>
      </c>
      <c s="35" t="s">
        <v>5</v>
      </c>
      <c s="6" t="s">
        <v>3889</v>
      </c>
      <c s="36" t="s">
        <v>53</v>
      </c>
      <c s="37">
        <v>12</v>
      </c>
      <c s="36">
        <v>0.00027</v>
      </c>
      <c s="36">
        <f>ROUND(G2630*H2630,6)</f>
      </c>
      <c r="L2630" s="38">
        <v>0</v>
      </c>
      <c s="32">
        <f>ROUND(ROUND(L2630,2)*ROUND(G2630,3),2)</f>
      </c>
      <c s="36" t="s">
        <v>99</v>
      </c>
      <c>
        <f>(M2630*21)/100</f>
      </c>
      <c t="s">
        <v>27</v>
      </c>
    </row>
    <row r="2631" spans="1:5" ht="38.25">
      <c r="A2631" s="35" t="s">
        <v>55</v>
      </c>
      <c r="E2631" s="39" t="s">
        <v>3890</v>
      </c>
    </row>
    <row r="2632" spans="1:5" ht="12.75">
      <c r="A2632" s="35" t="s">
        <v>56</v>
      </c>
      <c r="E2632" s="40" t="s">
        <v>5</v>
      </c>
    </row>
    <row r="2633" spans="1:5" ht="12.75">
      <c r="A2633" t="s">
        <v>57</v>
      </c>
      <c r="E2633" s="39" t="s">
        <v>5</v>
      </c>
    </row>
    <row r="2634" spans="1:16" ht="25.5">
      <c r="A2634" t="s">
        <v>49</v>
      </c>
      <c s="34" t="s">
        <v>3891</v>
      </c>
      <c s="34" t="s">
        <v>3892</v>
      </c>
      <c s="35" t="s">
        <v>5</v>
      </c>
      <c s="6" t="s">
        <v>3893</v>
      </c>
      <c s="36" t="s">
        <v>53</v>
      </c>
      <c s="37">
        <v>2</v>
      </c>
      <c s="36">
        <v>0</v>
      </c>
      <c s="36">
        <f>ROUND(G2634*H2634,6)</f>
      </c>
      <c r="L2634" s="38">
        <v>0</v>
      </c>
      <c s="32">
        <f>ROUND(ROUND(L2634,2)*ROUND(G2634,3),2)</f>
      </c>
      <c s="36" t="s">
        <v>919</v>
      </c>
      <c>
        <f>(M2634*21)/100</f>
      </c>
      <c t="s">
        <v>27</v>
      </c>
    </row>
    <row r="2635" spans="1:5" ht="25.5">
      <c r="A2635" s="35" t="s">
        <v>55</v>
      </c>
      <c r="E2635" s="39" t="s">
        <v>3893</v>
      </c>
    </row>
    <row r="2636" spans="1:5" ht="12.75">
      <c r="A2636" s="35" t="s">
        <v>56</v>
      </c>
      <c r="E2636" s="40" t="s">
        <v>5</v>
      </c>
    </row>
    <row r="2637" spans="1:5" ht="12.75">
      <c r="A2637" t="s">
        <v>57</v>
      </c>
      <c r="E2637" s="39" t="s">
        <v>5</v>
      </c>
    </row>
    <row r="2638" spans="1:16" ht="12.75">
      <c r="A2638" t="s">
        <v>49</v>
      </c>
      <c s="34" t="s">
        <v>3894</v>
      </c>
      <c s="34" t="s">
        <v>3895</v>
      </c>
      <c s="35" t="s">
        <v>5</v>
      </c>
      <c s="6" t="s">
        <v>3896</v>
      </c>
      <c s="36" t="s">
        <v>53</v>
      </c>
      <c s="37">
        <v>2</v>
      </c>
      <c s="36">
        <v>0.00035</v>
      </c>
      <c s="36">
        <f>ROUND(G2638*H2638,6)</f>
      </c>
      <c r="L2638" s="38">
        <v>0</v>
      </c>
      <c s="32">
        <f>ROUND(ROUND(L2638,2)*ROUND(G2638,3),2)</f>
      </c>
      <c s="36" t="s">
        <v>99</v>
      </c>
      <c>
        <f>(M2638*21)/100</f>
      </c>
      <c t="s">
        <v>27</v>
      </c>
    </row>
    <row r="2639" spans="1:5" ht="12.75">
      <c r="A2639" s="35" t="s">
        <v>55</v>
      </c>
      <c r="E2639" s="39" t="s">
        <v>3896</v>
      </c>
    </row>
    <row r="2640" spans="1:5" ht="12.75">
      <c r="A2640" s="35" t="s">
        <v>56</v>
      </c>
      <c r="E2640" s="40" t="s">
        <v>5</v>
      </c>
    </row>
    <row r="2641" spans="1:5" ht="12.75">
      <c r="A2641" t="s">
        <v>57</v>
      </c>
      <c r="E2641" s="39" t="s">
        <v>5</v>
      </c>
    </row>
    <row r="2642" spans="1:16" ht="25.5">
      <c r="A2642" t="s">
        <v>49</v>
      </c>
      <c s="34" t="s">
        <v>3897</v>
      </c>
      <c s="34" t="s">
        <v>3898</v>
      </c>
      <c s="35" t="s">
        <v>5</v>
      </c>
      <c s="6" t="s">
        <v>3899</v>
      </c>
      <c s="36" t="s">
        <v>53</v>
      </c>
      <c s="37">
        <v>1</v>
      </c>
      <c s="36">
        <v>0</v>
      </c>
      <c s="36">
        <f>ROUND(G2642*H2642,6)</f>
      </c>
      <c r="L2642" s="38">
        <v>0</v>
      </c>
      <c s="32">
        <f>ROUND(ROUND(L2642,2)*ROUND(G2642,3),2)</f>
      </c>
      <c s="36" t="s">
        <v>919</v>
      </c>
      <c>
        <f>(M2642*21)/100</f>
      </c>
      <c t="s">
        <v>27</v>
      </c>
    </row>
    <row r="2643" spans="1:5" ht="25.5">
      <c r="A2643" s="35" t="s">
        <v>55</v>
      </c>
      <c r="E2643" s="39" t="s">
        <v>3899</v>
      </c>
    </row>
    <row r="2644" spans="1:5" ht="12.75">
      <c r="A2644" s="35" t="s">
        <v>56</v>
      </c>
      <c r="E2644" s="40" t="s">
        <v>5</v>
      </c>
    </row>
    <row r="2645" spans="1:5" ht="12.75">
      <c r="A2645" t="s">
        <v>57</v>
      </c>
      <c r="E2645" s="39" t="s">
        <v>5</v>
      </c>
    </row>
    <row r="2646" spans="1:16" ht="12.75">
      <c r="A2646" t="s">
        <v>49</v>
      </c>
      <c s="34" t="s">
        <v>3900</v>
      </c>
      <c s="34" t="s">
        <v>3901</v>
      </c>
      <c s="35" t="s">
        <v>5</v>
      </c>
      <c s="6" t="s">
        <v>3902</v>
      </c>
      <c s="36" t="s">
        <v>53</v>
      </c>
      <c s="37">
        <v>1</v>
      </c>
      <c s="36">
        <v>0.0014</v>
      </c>
      <c s="36">
        <f>ROUND(G2646*H2646,6)</f>
      </c>
      <c r="L2646" s="38">
        <v>0</v>
      </c>
      <c s="32">
        <f>ROUND(ROUND(L2646,2)*ROUND(G2646,3),2)</f>
      </c>
      <c s="36" t="s">
        <v>99</v>
      </c>
      <c>
        <f>(M2646*21)/100</f>
      </c>
      <c t="s">
        <v>27</v>
      </c>
    </row>
    <row r="2647" spans="1:5" ht="12.75">
      <c r="A2647" s="35" t="s">
        <v>55</v>
      </c>
      <c r="E2647" s="39" t="s">
        <v>3902</v>
      </c>
    </row>
    <row r="2648" spans="1:5" ht="12.75">
      <c r="A2648" s="35" t="s">
        <v>56</v>
      </c>
      <c r="E2648" s="40" t="s">
        <v>5</v>
      </c>
    </row>
    <row r="2649" spans="1:5" ht="12.75">
      <c r="A2649" t="s">
        <v>57</v>
      </c>
      <c r="E2649" s="39" t="s">
        <v>5</v>
      </c>
    </row>
    <row r="2650" spans="1:16" ht="12.75">
      <c r="A2650" t="s">
        <v>49</v>
      </c>
      <c s="34" t="s">
        <v>3903</v>
      </c>
      <c s="34" t="s">
        <v>3904</v>
      </c>
      <c s="35" t="s">
        <v>5</v>
      </c>
      <c s="6" t="s">
        <v>3905</v>
      </c>
      <c s="36" t="s">
        <v>53</v>
      </c>
      <c s="37">
        <v>1</v>
      </c>
      <c s="36">
        <v>0</v>
      </c>
      <c s="36">
        <f>ROUND(G2650*H2650,6)</f>
      </c>
      <c r="L2650" s="38">
        <v>0</v>
      </c>
      <c s="32">
        <f>ROUND(ROUND(L2650,2)*ROUND(G2650,3),2)</f>
      </c>
      <c s="36" t="s">
        <v>919</v>
      </c>
      <c>
        <f>(M2650*21)/100</f>
      </c>
      <c t="s">
        <v>27</v>
      </c>
    </row>
    <row r="2651" spans="1:5" ht="12.75">
      <c r="A2651" s="35" t="s">
        <v>55</v>
      </c>
      <c r="E2651" s="39" t="s">
        <v>3905</v>
      </c>
    </row>
    <row r="2652" spans="1:5" ht="12.75">
      <c r="A2652" s="35" t="s">
        <v>56</v>
      </c>
      <c r="E2652" s="40" t="s">
        <v>5</v>
      </c>
    </row>
    <row r="2653" spans="1:5" ht="12.75">
      <c r="A2653" t="s">
        <v>57</v>
      </c>
      <c r="E2653" s="39" t="s">
        <v>5</v>
      </c>
    </row>
    <row r="2654" spans="1:16" ht="12.75">
      <c r="A2654" t="s">
        <v>49</v>
      </c>
      <c s="34" t="s">
        <v>3906</v>
      </c>
      <c s="34" t="s">
        <v>3907</v>
      </c>
      <c s="35" t="s">
        <v>5</v>
      </c>
      <c s="6" t="s">
        <v>3908</v>
      </c>
      <c s="36" t="s">
        <v>53</v>
      </c>
      <c s="37">
        <v>1</v>
      </c>
      <c s="36">
        <v>0.00011</v>
      </c>
      <c s="36">
        <f>ROUND(G2654*H2654,6)</f>
      </c>
      <c r="L2654" s="38">
        <v>0</v>
      </c>
      <c s="32">
        <f>ROUND(ROUND(L2654,2)*ROUND(G2654,3),2)</f>
      </c>
      <c s="36" t="s">
        <v>99</v>
      </c>
      <c>
        <f>(M2654*21)/100</f>
      </c>
      <c t="s">
        <v>27</v>
      </c>
    </row>
    <row r="2655" spans="1:5" ht="12.75">
      <c r="A2655" s="35" t="s">
        <v>55</v>
      </c>
      <c r="E2655" s="39" t="s">
        <v>3908</v>
      </c>
    </row>
    <row r="2656" spans="1:5" ht="12.75">
      <c r="A2656" s="35" t="s">
        <v>56</v>
      </c>
      <c r="E2656" s="40" t="s">
        <v>5</v>
      </c>
    </row>
    <row r="2657" spans="1:5" ht="12.75">
      <c r="A2657" t="s">
        <v>57</v>
      </c>
      <c r="E2657" s="39" t="s">
        <v>5</v>
      </c>
    </row>
    <row r="2658" spans="1:16" ht="12.75">
      <c r="A2658" t="s">
        <v>49</v>
      </c>
      <c s="34" t="s">
        <v>3909</v>
      </c>
      <c s="34" t="s">
        <v>3910</v>
      </c>
      <c s="35" t="s">
        <v>5</v>
      </c>
      <c s="6" t="s">
        <v>3911</v>
      </c>
      <c s="36" t="s">
        <v>53</v>
      </c>
      <c s="37">
        <v>6</v>
      </c>
      <c s="36">
        <v>0</v>
      </c>
      <c s="36">
        <f>ROUND(G2658*H2658,6)</f>
      </c>
      <c r="L2658" s="38">
        <v>0</v>
      </c>
      <c s="32">
        <f>ROUND(ROUND(L2658,2)*ROUND(G2658,3),2)</f>
      </c>
      <c s="36" t="s">
        <v>919</v>
      </c>
      <c>
        <f>(M2658*21)/100</f>
      </c>
      <c t="s">
        <v>27</v>
      </c>
    </row>
    <row r="2659" spans="1:5" ht="12.75">
      <c r="A2659" s="35" t="s">
        <v>55</v>
      </c>
      <c r="E2659" s="39" t="s">
        <v>3911</v>
      </c>
    </row>
    <row r="2660" spans="1:5" ht="12.75">
      <c r="A2660" s="35" t="s">
        <v>56</v>
      </c>
      <c r="E2660" s="40" t="s">
        <v>5</v>
      </c>
    </row>
    <row r="2661" spans="1:5" ht="12.75">
      <c r="A2661" t="s">
        <v>57</v>
      </c>
      <c r="E2661" s="39" t="s">
        <v>5</v>
      </c>
    </row>
    <row r="2662" spans="1:16" ht="12.75">
      <c r="A2662" t="s">
        <v>49</v>
      </c>
      <c s="34" t="s">
        <v>3912</v>
      </c>
      <c s="34" t="s">
        <v>3913</v>
      </c>
      <c s="35" t="s">
        <v>5</v>
      </c>
      <c s="6" t="s">
        <v>3914</v>
      </c>
      <c s="36" t="s">
        <v>53</v>
      </c>
      <c s="37">
        <v>6</v>
      </c>
      <c s="36">
        <v>0.0001</v>
      </c>
      <c s="36">
        <f>ROUND(G2662*H2662,6)</f>
      </c>
      <c r="L2662" s="38">
        <v>0</v>
      </c>
      <c s="32">
        <f>ROUND(ROUND(L2662,2)*ROUND(G2662,3),2)</f>
      </c>
      <c s="36" t="s">
        <v>99</v>
      </c>
      <c>
        <f>(M2662*21)/100</f>
      </c>
      <c t="s">
        <v>27</v>
      </c>
    </row>
    <row r="2663" spans="1:5" ht="12.75">
      <c r="A2663" s="35" t="s">
        <v>55</v>
      </c>
      <c r="E2663" s="39" t="s">
        <v>3914</v>
      </c>
    </row>
    <row r="2664" spans="1:5" ht="12.75">
      <c r="A2664" s="35" t="s">
        <v>56</v>
      </c>
      <c r="E2664" s="40" t="s">
        <v>5</v>
      </c>
    </row>
    <row r="2665" spans="1:5" ht="12.75">
      <c r="A2665" t="s">
        <v>57</v>
      </c>
      <c r="E2665" s="39" t="s">
        <v>5</v>
      </c>
    </row>
    <row r="2666" spans="1:16" ht="25.5">
      <c r="A2666" t="s">
        <v>49</v>
      </c>
      <c s="34" t="s">
        <v>3915</v>
      </c>
      <c s="34" t="s">
        <v>3916</v>
      </c>
      <c s="35" t="s">
        <v>5</v>
      </c>
      <c s="6" t="s">
        <v>3917</v>
      </c>
      <c s="36" t="s">
        <v>53</v>
      </c>
      <c s="37">
        <v>3</v>
      </c>
      <c s="36">
        <v>0</v>
      </c>
      <c s="36">
        <f>ROUND(G2666*H2666,6)</f>
      </c>
      <c r="L2666" s="38">
        <v>0</v>
      </c>
      <c s="32">
        <f>ROUND(ROUND(L2666,2)*ROUND(G2666,3),2)</f>
      </c>
      <c s="36" t="s">
        <v>919</v>
      </c>
      <c>
        <f>(M2666*21)/100</f>
      </c>
      <c t="s">
        <v>27</v>
      </c>
    </row>
    <row r="2667" spans="1:5" ht="25.5">
      <c r="A2667" s="35" t="s">
        <v>55</v>
      </c>
      <c r="E2667" s="39" t="s">
        <v>3917</v>
      </c>
    </row>
    <row r="2668" spans="1:5" ht="12.75">
      <c r="A2668" s="35" t="s">
        <v>56</v>
      </c>
      <c r="E2668" s="40" t="s">
        <v>5</v>
      </c>
    </row>
    <row r="2669" spans="1:5" ht="12.75">
      <c r="A2669" t="s">
        <v>57</v>
      </c>
      <c r="E2669" s="39" t="s">
        <v>5</v>
      </c>
    </row>
    <row r="2670" spans="1:16" ht="12.75">
      <c r="A2670" t="s">
        <v>49</v>
      </c>
      <c s="34" t="s">
        <v>3918</v>
      </c>
      <c s="34" t="s">
        <v>3919</v>
      </c>
      <c s="35" t="s">
        <v>5</v>
      </c>
      <c s="6" t="s">
        <v>3920</v>
      </c>
      <c s="36" t="s">
        <v>53</v>
      </c>
      <c s="37">
        <v>3</v>
      </c>
      <c s="36">
        <v>0</v>
      </c>
      <c s="36">
        <f>ROUND(G2670*H2670,6)</f>
      </c>
      <c r="L2670" s="38">
        <v>0</v>
      </c>
      <c s="32">
        <f>ROUND(ROUND(L2670,2)*ROUND(G2670,3),2)</f>
      </c>
      <c s="36" t="s">
        <v>919</v>
      </c>
      <c>
        <f>(M2670*21)/100</f>
      </c>
      <c t="s">
        <v>27</v>
      </c>
    </row>
    <row r="2671" spans="1:5" ht="12.75">
      <c r="A2671" s="35" t="s">
        <v>55</v>
      </c>
      <c r="E2671" s="39" t="s">
        <v>3920</v>
      </c>
    </row>
    <row r="2672" spans="1:5" ht="12.75">
      <c r="A2672" s="35" t="s">
        <v>56</v>
      </c>
      <c r="E2672" s="40" t="s">
        <v>5</v>
      </c>
    </row>
    <row r="2673" spans="1:5" ht="12.75">
      <c r="A2673" t="s">
        <v>57</v>
      </c>
      <c r="E2673" s="39" t="s">
        <v>5</v>
      </c>
    </row>
    <row r="2674" spans="1:16" ht="12.75">
      <c r="A2674" t="s">
        <v>49</v>
      </c>
      <c s="34" t="s">
        <v>3921</v>
      </c>
      <c s="34" t="s">
        <v>3922</v>
      </c>
      <c s="35" t="s">
        <v>5</v>
      </c>
      <c s="6" t="s">
        <v>3923</v>
      </c>
      <c s="36" t="s">
        <v>53</v>
      </c>
      <c s="37">
        <v>163</v>
      </c>
      <c s="36">
        <v>0</v>
      </c>
      <c s="36">
        <f>ROUND(G2674*H2674,6)</f>
      </c>
      <c r="L2674" s="38">
        <v>0</v>
      </c>
      <c s="32">
        <f>ROUND(ROUND(L2674,2)*ROUND(G2674,3),2)</f>
      </c>
      <c s="36" t="s">
        <v>919</v>
      </c>
      <c>
        <f>(M2674*21)/100</f>
      </c>
      <c t="s">
        <v>27</v>
      </c>
    </row>
    <row r="2675" spans="1:5" ht="12.75">
      <c r="A2675" s="35" t="s">
        <v>55</v>
      </c>
      <c r="E2675" s="39" t="s">
        <v>3923</v>
      </c>
    </row>
    <row r="2676" spans="1:5" ht="12.75">
      <c r="A2676" s="35" t="s">
        <v>56</v>
      </c>
      <c r="E2676" s="40" t="s">
        <v>5</v>
      </c>
    </row>
    <row r="2677" spans="1:5" ht="12.75">
      <c r="A2677" t="s">
        <v>57</v>
      </c>
      <c r="E2677" s="39" t="s">
        <v>5</v>
      </c>
    </row>
    <row r="2678" spans="1:16" ht="12.75">
      <c r="A2678" t="s">
        <v>49</v>
      </c>
      <c s="34" t="s">
        <v>3924</v>
      </c>
      <c s="34" t="s">
        <v>3925</v>
      </c>
      <c s="35" t="s">
        <v>5</v>
      </c>
      <c s="6" t="s">
        <v>3926</v>
      </c>
      <c s="36" t="s">
        <v>53</v>
      </c>
      <c s="37">
        <v>163</v>
      </c>
      <c s="36">
        <v>0.01</v>
      </c>
      <c s="36">
        <f>ROUND(G2678*H2678,6)</f>
      </c>
      <c r="L2678" s="38">
        <v>0</v>
      </c>
      <c s="32">
        <f>ROUND(ROUND(L2678,2)*ROUND(G2678,3),2)</f>
      </c>
      <c s="36" t="s">
        <v>99</v>
      </c>
      <c>
        <f>(M2678*21)/100</f>
      </c>
      <c t="s">
        <v>27</v>
      </c>
    </row>
    <row r="2679" spans="1:5" ht="12.75">
      <c r="A2679" s="35" t="s">
        <v>55</v>
      </c>
      <c r="E2679" s="39" t="s">
        <v>3926</v>
      </c>
    </row>
    <row r="2680" spans="1:5" ht="12.75">
      <c r="A2680" s="35" t="s">
        <v>56</v>
      </c>
      <c r="E2680" s="40" t="s">
        <v>5</v>
      </c>
    </row>
    <row r="2681" spans="1:5" ht="51">
      <c r="A2681" t="s">
        <v>57</v>
      </c>
      <c r="E2681" s="39" t="s">
        <v>3927</v>
      </c>
    </row>
    <row r="2682" spans="1:16" ht="25.5">
      <c r="A2682" t="s">
        <v>49</v>
      </c>
      <c s="34" t="s">
        <v>3928</v>
      </c>
      <c s="34" t="s">
        <v>3929</v>
      </c>
      <c s="35" t="s">
        <v>5</v>
      </c>
      <c s="6" t="s">
        <v>3930</v>
      </c>
      <c s="36" t="s">
        <v>53</v>
      </c>
      <c s="37">
        <v>163</v>
      </c>
      <c s="36">
        <v>0</v>
      </c>
      <c s="36">
        <f>ROUND(G2682*H2682,6)</f>
      </c>
      <c r="L2682" s="38">
        <v>0</v>
      </c>
      <c s="32">
        <f>ROUND(ROUND(L2682,2)*ROUND(G2682,3),2)</f>
      </c>
      <c s="36" t="s">
        <v>919</v>
      </c>
      <c>
        <f>(M2682*21)/100</f>
      </c>
      <c t="s">
        <v>27</v>
      </c>
    </row>
    <row r="2683" spans="1:5" ht="25.5">
      <c r="A2683" s="35" t="s">
        <v>55</v>
      </c>
      <c r="E2683" s="39" t="s">
        <v>3930</v>
      </c>
    </row>
    <row r="2684" spans="1:5" ht="12.75">
      <c r="A2684" s="35" t="s">
        <v>56</v>
      </c>
      <c r="E2684" s="40" t="s">
        <v>5</v>
      </c>
    </row>
    <row r="2685" spans="1:5" ht="12.75">
      <c r="A2685" t="s">
        <v>57</v>
      </c>
      <c r="E2685" s="39" t="s">
        <v>5</v>
      </c>
    </row>
    <row r="2686" spans="1:16" ht="12.75">
      <c r="A2686" t="s">
        <v>49</v>
      </c>
      <c s="34" t="s">
        <v>3931</v>
      </c>
      <c s="34" t="s">
        <v>3932</v>
      </c>
      <c s="35" t="s">
        <v>5</v>
      </c>
      <c s="6" t="s">
        <v>3933</v>
      </c>
      <c s="36" t="s">
        <v>53</v>
      </c>
      <c s="37">
        <v>163</v>
      </c>
      <c s="36">
        <v>0.0184</v>
      </c>
      <c s="36">
        <f>ROUND(G2686*H2686,6)</f>
      </c>
      <c r="L2686" s="38">
        <v>0</v>
      </c>
      <c s="32">
        <f>ROUND(ROUND(L2686,2)*ROUND(G2686,3),2)</f>
      </c>
      <c s="36" t="s">
        <v>99</v>
      </c>
      <c>
        <f>(M2686*21)/100</f>
      </c>
      <c t="s">
        <v>27</v>
      </c>
    </row>
    <row r="2687" spans="1:5" ht="12.75">
      <c r="A2687" s="35" t="s">
        <v>55</v>
      </c>
      <c r="E2687" s="39" t="s">
        <v>3933</v>
      </c>
    </row>
    <row r="2688" spans="1:5" ht="12.75">
      <c r="A2688" s="35" t="s">
        <v>56</v>
      </c>
      <c r="E2688" s="40" t="s">
        <v>5</v>
      </c>
    </row>
    <row r="2689" spans="1:5" ht="12.75">
      <c r="A2689" t="s">
        <v>57</v>
      </c>
      <c r="E2689" s="39" t="s">
        <v>5</v>
      </c>
    </row>
    <row r="2690" spans="1:16" ht="12.75">
      <c r="A2690" t="s">
        <v>49</v>
      </c>
      <c s="34" t="s">
        <v>3934</v>
      </c>
      <c s="34" t="s">
        <v>3935</v>
      </c>
      <c s="35" t="s">
        <v>5</v>
      </c>
      <c s="6" t="s">
        <v>3936</v>
      </c>
      <c s="36" t="s">
        <v>53</v>
      </c>
      <c s="37">
        <v>1</v>
      </c>
      <c s="36">
        <v>0</v>
      </c>
      <c s="36">
        <f>ROUND(G2690*H2690,6)</f>
      </c>
      <c r="L2690" s="38">
        <v>0</v>
      </c>
      <c s="32">
        <f>ROUND(ROUND(L2690,2)*ROUND(G2690,3),2)</f>
      </c>
      <c s="36" t="s">
        <v>99</v>
      </c>
      <c>
        <f>(M2690*21)/100</f>
      </c>
      <c t="s">
        <v>27</v>
      </c>
    </row>
    <row r="2691" spans="1:5" ht="12.75">
      <c r="A2691" s="35" t="s">
        <v>55</v>
      </c>
      <c r="E2691" s="39" t="s">
        <v>3936</v>
      </c>
    </row>
    <row r="2692" spans="1:5" ht="12.75">
      <c r="A2692" s="35" t="s">
        <v>56</v>
      </c>
      <c r="E2692" s="40" t="s">
        <v>5</v>
      </c>
    </row>
    <row r="2693" spans="1:5" ht="12.75">
      <c r="A2693" t="s">
        <v>57</v>
      </c>
      <c r="E2693" s="39" t="s">
        <v>5</v>
      </c>
    </row>
    <row r="2694" spans="1:16" ht="12.75">
      <c r="A2694" t="s">
        <v>49</v>
      </c>
      <c s="34" t="s">
        <v>3937</v>
      </c>
      <c s="34" t="s">
        <v>3938</v>
      </c>
      <c s="35" t="s">
        <v>5</v>
      </c>
      <c s="6" t="s">
        <v>3939</v>
      </c>
      <c s="36" t="s">
        <v>53</v>
      </c>
      <c s="37">
        <v>1</v>
      </c>
      <c s="36">
        <v>0.002</v>
      </c>
      <c s="36">
        <f>ROUND(G2694*H2694,6)</f>
      </c>
      <c r="L2694" s="38">
        <v>0</v>
      </c>
      <c s="32">
        <f>ROUND(ROUND(L2694,2)*ROUND(G2694,3),2)</f>
      </c>
      <c s="36" t="s">
        <v>99</v>
      </c>
      <c>
        <f>(M2694*21)/100</f>
      </c>
      <c t="s">
        <v>27</v>
      </c>
    </row>
    <row r="2695" spans="1:5" ht="12.75">
      <c r="A2695" s="35" t="s">
        <v>55</v>
      </c>
      <c r="E2695" s="39" t="s">
        <v>3939</v>
      </c>
    </row>
    <row r="2696" spans="1:5" ht="12.75">
      <c r="A2696" s="35" t="s">
        <v>56</v>
      </c>
      <c r="E2696" s="40" t="s">
        <v>5</v>
      </c>
    </row>
    <row r="2697" spans="1:5" ht="12.75">
      <c r="A2697" t="s">
        <v>57</v>
      </c>
      <c r="E2697" s="39" t="s">
        <v>5</v>
      </c>
    </row>
    <row r="2698" spans="1:16" ht="25.5">
      <c r="A2698" t="s">
        <v>49</v>
      </c>
      <c s="34" t="s">
        <v>3940</v>
      </c>
      <c s="34" t="s">
        <v>3941</v>
      </c>
      <c s="35" t="s">
        <v>5</v>
      </c>
      <c s="6" t="s">
        <v>3942</v>
      </c>
      <c s="36" t="s">
        <v>53</v>
      </c>
      <c s="37">
        <v>4</v>
      </c>
      <c s="36">
        <v>0</v>
      </c>
      <c s="36">
        <f>ROUND(G2698*H2698,6)</f>
      </c>
      <c r="L2698" s="38">
        <v>0</v>
      </c>
      <c s="32">
        <f>ROUND(ROUND(L2698,2)*ROUND(G2698,3),2)</f>
      </c>
      <c s="36" t="s">
        <v>919</v>
      </c>
      <c>
        <f>(M2698*21)/100</f>
      </c>
      <c t="s">
        <v>27</v>
      </c>
    </row>
    <row r="2699" spans="1:5" ht="25.5">
      <c r="A2699" s="35" t="s">
        <v>55</v>
      </c>
      <c r="E2699" s="39" t="s">
        <v>3942</v>
      </c>
    </row>
    <row r="2700" spans="1:5" ht="12.75">
      <c r="A2700" s="35" t="s">
        <v>56</v>
      </c>
      <c r="E2700" s="40" t="s">
        <v>5</v>
      </c>
    </row>
    <row r="2701" spans="1:5" ht="12.75">
      <c r="A2701" t="s">
        <v>57</v>
      </c>
      <c r="E2701" s="39" t="s">
        <v>5</v>
      </c>
    </row>
    <row r="2702" spans="1:16" ht="25.5">
      <c r="A2702" t="s">
        <v>49</v>
      </c>
      <c s="34" t="s">
        <v>3943</v>
      </c>
      <c s="34" t="s">
        <v>3944</v>
      </c>
      <c s="35" t="s">
        <v>5</v>
      </c>
      <c s="6" t="s">
        <v>3945</v>
      </c>
      <c s="36" t="s">
        <v>53</v>
      </c>
      <c s="37">
        <v>4</v>
      </c>
      <c s="36">
        <v>0.0013</v>
      </c>
      <c s="36">
        <f>ROUND(G2702*H2702,6)</f>
      </c>
      <c r="L2702" s="38">
        <v>0</v>
      </c>
      <c s="32">
        <f>ROUND(ROUND(L2702,2)*ROUND(G2702,3),2)</f>
      </c>
      <c s="36" t="s">
        <v>99</v>
      </c>
      <c>
        <f>(M2702*21)/100</f>
      </c>
      <c t="s">
        <v>27</v>
      </c>
    </row>
    <row r="2703" spans="1:5" ht="38.25">
      <c r="A2703" s="35" t="s">
        <v>55</v>
      </c>
      <c r="E2703" s="39" t="s">
        <v>3946</v>
      </c>
    </row>
    <row r="2704" spans="1:5" ht="12.75">
      <c r="A2704" s="35" t="s">
        <v>56</v>
      </c>
      <c r="E2704" s="40" t="s">
        <v>5</v>
      </c>
    </row>
    <row r="2705" spans="1:5" ht="12.75">
      <c r="A2705" t="s">
        <v>57</v>
      </c>
      <c r="E2705" s="39" t="s">
        <v>5</v>
      </c>
    </row>
    <row r="2706" spans="1:16" ht="12.75">
      <c r="A2706" t="s">
        <v>49</v>
      </c>
      <c s="34" t="s">
        <v>3947</v>
      </c>
      <c s="34" t="s">
        <v>3948</v>
      </c>
      <c s="35" t="s">
        <v>5</v>
      </c>
      <c s="6" t="s">
        <v>3949</v>
      </c>
      <c s="36" t="s">
        <v>53</v>
      </c>
      <c s="37">
        <v>1</v>
      </c>
      <c s="36">
        <v>0</v>
      </c>
      <c s="36">
        <f>ROUND(G2706*H2706,6)</f>
      </c>
      <c r="L2706" s="38">
        <v>0</v>
      </c>
      <c s="32">
        <f>ROUND(ROUND(L2706,2)*ROUND(G2706,3),2)</f>
      </c>
      <c s="36" t="s">
        <v>99</v>
      </c>
      <c>
        <f>(M2706*21)/100</f>
      </c>
      <c t="s">
        <v>27</v>
      </c>
    </row>
    <row r="2707" spans="1:5" ht="12.75">
      <c r="A2707" s="35" t="s">
        <v>55</v>
      </c>
      <c r="E2707" s="39" t="s">
        <v>3949</v>
      </c>
    </row>
    <row r="2708" spans="1:5" ht="12.75">
      <c r="A2708" s="35" t="s">
        <v>56</v>
      </c>
      <c r="E2708" s="40" t="s">
        <v>5</v>
      </c>
    </row>
    <row r="2709" spans="1:5" ht="12.75">
      <c r="A2709" t="s">
        <v>57</v>
      </c>
      <c r="E2709" s="39" t="s">
        <v>5</v>
      </c>
    </row>
    <row r="2710" spans="1:16" ht="12.75">
      <c r="A2710" t="s">
        <v>49</v>
      </c>
      <c s="34" t="s">
        <v>3950</v>
      </c>
      <c s="34" t="s">
        <v>3951</v>
      </c>
      <c s="35" t="s">
        <v>5</v>
      </c>
      <c s="6" t="s">
        <v>3952</v>
      </c>
      <c s="36" t="s">
        <v>53</v>
      </c>
      <c s="37">
        <v>1</v>
      </c>
      <c s="36">
        <v>0.0013</v>
      </c>
      <c s="36">
        <f>ROUND(G2710*H2710,6)</f>
      </c>
      <c r="L2710" s="38">
        <v>0</v>
      </c>
      <c s="32">
        <f>ROUND(ROUND(L2710,2)*ROUND(G2710,3),2)</f>
      </c>
      <c s="36" t="s">
        <v>99</v>
      </c>
      <c>
        <f>(M2710*21)/100</f>
      </c>
      <c t="s">
        <v>27</v>
      </c>
    </row>
    <row r="2711" spans="1:5" ht="12.75">
      <c r="A2711" s="35" t="s">
        <v>55</v>
      </c>
      <c r="E2711" s="39" t="s">
        <v>3952</v>
      </c>
    </row>
    <row r="2712" spans="1:5" ht="12.75">
      <c r="A2712" s="35" t="s">
        <v>56</v>
      </c>
      <c r="E2712" s="40" t="s">
        <v>5</v>
      </c>
    </row>
    <row r="2713" spans="1:5" ht="12.75">
      <c r="A2713" t="s">
        <v>57</v>
      </c>
      <c r="E2713" s="39" t="s">
        <v>5</v>
      </c>
    </row>
    <row r="2714" spans="1:16" ht="25.5">
      <c r="A2714" t="s">
        <v>49</v>
      </c>
      <c s="34" t="s">
        <v>3953</v>
      </c>
      <c s="34" t="s">
        <v>3954</v>
      </c>
      <c s="35" t="s">
        <v>5</v>
      </c>
      <c s="6" t="s">
        <v>3955</v>
      </c>
      <c s="36" t="s">
        <v>53</v>
      </c>
      <c s="37">
        <v>93</v>
      </c>
      <c s="36">
        <v>0</v>
      </c>
      <c s="36">
        <f>ROUND(G2714*H2714,6)</f>
      </c>
      <c r="L2714" s="38">
        <v>0</v>
      </c>
      <c s="32">
        <f>ROUND(ROUND(L2714,2)*ROUND(G2714,3),2)</f>
      </c>
      <c s="36" t="s">
        <v>919</v>
      </c>
      <c>
        <f>(M2714*21)/100</f>
      </c>
      <c t="s">
        <v>27</v>
      </c>
    </row>
    <row r="2715" spans="1:5" ht="25.5">
      <c r="A2715" s="35" t="s">
        <v>55</v>
      </c>
      <c r="E2715" s="39" t="s">
        <v>3955</v>
      </c>
    </row>
    <row r="2716" spans="1:5" ht="12.75">
      <c r="A2716" s="35" t="s">
        <v>56</v>
      </c>
      <c r="E2716" s="40" t="s">
        <v>5</v>
      </c>
    </row>
    <row r="2717" spans="1:5" ht="12.75">
      <c r="A2717" t="s">
        <v>57</v>
      </c>
      <c r="E2717" s="39" t="s">
        <v>5</v>
      </c>
    </row>
    <row r="2718" spans="1:16" ht="12.75">
      <c r="A2718" t="s">
        <v>49</v>
      </c>
      <c s="34" t="s">
        <v>3956</v>
      </c>
      <c s="34" t="s">
        <v>3957</v>
      </c>
      <c s="35" t="s">
        <v>5</v>
      </c>
      <c s="6" t="s">
        <v>3958</v>
      </c>
      <c s="36" t="s">
        <v>53</v>
      </c>
      <c s="37">
        <v>5</v>
      </c>
      <c s="36">
        <v>0.0002</v>
      </c>
      <c s="36">
        <f>ROUND(G2718*H2718,6)</f>
      </c>
      <c r="L2718" s="38">
        <v>0</v>
      </c>
      <c s="32">
        <f>ROUND(ROUND(L2718,2)*ROUND(G2718,3),2)</f>
      </c>
      <c s="36" t="s">
        <v>99</v>
      </c>
      <c>
        <f>(M2718*21)/100</f>
      </c>
      <c t="s">
        <v>27</v>
      </c>
    </row>
    <row r="2719" spans="1:5" ht="12.75">
      <c r="A2719" s="35" t="s">
        <v>55</v>
      </c>
      <c r="E2719" s="39" t="s">
        <v>3958</v>
      </c>
    </row>
    <row r="2720" spans="1:5" ht="12.75">
      <c r="A2720" s="35" t="s">
        <v>56</v>
      </c>
      <c r="E2720" s="40" t="s">
        <v>5</v>
      </c>
    </row>
    <row r="2721" spans="1:5" ht="12.75">
      <c r="A2721" t="s">
        <v>57</v>
      </c>
      <c r="E2721" s="39" t="s">
        <v>5</v>
      </c>
    </row>
    <row r="2722" spans="1:16" ht="12.75">
      <c r="A2722" t="s">
        <v>49</v>
      </c>
      <c s="34" t="s">
        <v>3959</v>
      </c>
      <c s="34" t="s">
        <v>3960</v>
      </c>
      <c s="35" t="s">
        <v>5</v>
      </c>
      <c s="6" t="s">
        <v>3961</v>
      </c>
      <c s="36" t="s">
        <v>53</v>
      </c>
      <c s="37">
        <v>88</v>
      </c>
      <c s="36">
        <v>0.0008</v>
      </c>
      <c s="36">
        <f>ROUND(G2722*H2722,6)</f>
      </c>
      <c r="L2722" s="38">
        <v>0</v>
      </c>
      <c s="32">
        <f>ROUND(ROUND(L2722,2)*ROUND(G2722,3),2)</f>
      </c>
      <c s="36" t="s">
        <v>99</v>
      </c>
      <c>
        <f>(M2722*21)/100</f>
      </c>
      <c t="s">
        <v>27</v>
      </c>
    </row>
    <row r="2723" spans="1:5" ht="12.75">
      <c r="A2723" s="35" t="s">
        <v>55</v>
      </c>
      <c r="E2723" s="39" t="s">
        <v>3961</v>
      </c>
    </row>
    <row r="2724" spans="1:5" ht="12.75">
      <c r="A2724" s="35" t="s">
        <v>56</v>
      </c>
      <c r="E2724" s="40" t="s">
        <v>5</v>
      </c>
    </row>
    <row r="2725" spans="1:5" ht="12.75">
      <c r="A2725" t="s">
        <v>57</v>
      </c>
      <c r="E2725" s="39" t="s">
        <v>5</v>
      </c>
    </row>
    <row r="2726" spans="1:16" ht="25.5">
      <c r="A2726" t="s">
        <v>49</v>
      </c>
      <c s="34" t="s">
        <v>3962</v>
      </c>
      <c s="34" t="s">
        <v>3963</v>
      </c>
      <c s="35" t="s">
        <v>5</v>
      </c>
      <c s="6" t="s">
        <v>3964</v>
      </c>
      <c s="36" t="s">
        <v>53</v>
      </c>
      <c s="37">
        <v>1</v>
      </c>
      <c s="36">
        <v>0</v>
      </c>
      <c s="36">
        <f>ROUND(G2726*H2726,6)</f>
      </c>
      <c r="L2726" s="38">
        <v>0</v>
      </c>
      <c s="32">
        <f>ROUND(ROUND(L2726,2)*ROUND(G2726,3),2)</f>
      </c>
      <c s="36" t="s">
        <v>919</v>
      </c>
      <c>
        <f>(M2726*21)/100</f>
      </c>
      <c t="s">
        <v>27</v>
      </c>
    </row>
    <row r="2727" spans="1:5" ht="25.5">
      <c r="A2727" s="35" t="s">
        <v>55</v>
      </c>
      <c r="E2727" s="39" t="s">
        <v>3964</v>
      </c>
    </row>
    <row r="2728" spans="1:5" ht="12.75">
      <c r="A2728" s="35" t="s">
        <v>56</v>
      </c>
      <c r="E2728" s="40" t="s">
        <v>5</v>
      </c>
    </row>
    <row r="2729" spans="1:5" ht="12.75">
      <c r="A2729" t="s">
        <v>57</v>
      </c>
      <c r="E2729" s="39" t="s">
        <v>5</v>
      </c>
    </row>
    <row r="2730" spans="1:16" ht="12.75">
      <c r="A2730" t="s">
        <v>49</v>
      </c>
      <c s="34" t="s">
        <v>3965</v>
      </c>
      <c s="34" t="s">
        <v>3966</v>
      </c>
      <c s="35" t="s">
        <v>5</v>
      </c>
      <c s="6" t="s">
        <v>3967</v>
      </c>
      <c s="36" t="s">
        <v>53</v>
      </c>
      <c s="37">
        <v>1</v>
      </c>
      <c s="36">
        <v>0.00012</v>
      </c>
      <c s="36">
        <f>ROUND(G2730*H2730,6)</f>
      </c>
      <c r="L2730" s="38">
        <v>0</v>
      </c>
      <c s="32">
        <f>ROUND(ROUND(L2730,2)*ROUND(G2730,3),2)</f>
      </c>
      <c s="36" t="s">
        <v>99</v>
      </c>
      <c>
        <f>(M2730*21)/100</f>
      </c>
      <c t="s">
        <v>27</v>
      </c>
    </row>
    <row r="2731" spans="1:5" ht="12.75">
      <c r="A2731" s="35" t="s">
        <v>55</v>
      </c>
      <c r="E2731" s="39" t="s">
        <v>3967</v>
      </c>
    </row>
    <row r="2732" spans="1:5" ht="12.75">
      <c r="A2732" s="35" t="s">
        <v>56</v>
      </c>
      <c r="E2732" s="40" t="s">
        <v>5</v>
      </c>
    </row>
    <row r="2733" spans="1:5" ht="12.75">
      <c r="A2733" t="s">
        <v>57</v>
      </c>
      <c r="E2733" s="39" t="s">
        <v>5</v>
      </c>
    </row>
    <row r="2734" spans="1:16" ht="25.5">
      <c r="A2734" t="s">
        <v>49</v>
      </c>
      <c s="34" t="s">
        <v>3968</v>
      </c>
      <c s="34" t="s">
        <v>3969</v>
      </c>
      <c s="35" t="s">
        <v>5</v>
      </c>
      <c s="6" t="s">
        <v>3970</v>
      </c>
      <c s="36" t="s">
        <v>53</v>
      </c>
      <c s="37">
        <v>1</v>
      </c>
      <c s="36">
        <v>0</v>
      </c>
      <c s="36">
        <f>ROUND(G2734*H2734,6)</f>
      </c>
      <c r="L2734" s="38">
        <v>0</v>
      </c>
      <c s="32">
        <f>ROUND(ROUND(L2734,2)*ROUND(G2734,3),2)</f>
      </c>
      <c s="36" t="s">
        <v>919</v>
      </c>
      <c>
        <f>(M2734*21)/100</f>
      </c>
      <c t="s">
        <v>27</v>
      </c>
    </row>
    <row r="2735" spans="1:5" ht="25.5">
      <c r="A2735" s="35" t="s">
        <v>55</v>
      </c>
      <c r="E2735" s="39" t="s">
        <v>3970</v>
      </c>
    </row>
    <row r="2736" spans="1:5" ht="12.75">
      <c r="A2736" s="35" t="s">
        <v>56</v>
      </c>
      <c r="E2736" s="40" t="s">
        <v>5</v>
      </c>
    </row>
    <row r="2737" spans="1:5" ht="12.75">
      <c r="A2737" t="s">
        <v>57</v>
      </c>
      <c r="E2737" s="39" t="s">
        <v>5</v>
      </c>
    </row>
    <row r="2738" spans="1:16" ht="25.5">
      <c r="A2738" t="s">
        <v>49</v>
      </c>
      <c s="34" t="s">
        <v>1470</v>
      </c>
      <c s="34" t="s">
        <v>3971</v>
      </c>
      <c s="35" t="s">
        <v>5</v>
      </c>
      <c s="6" t="s">
        <v>3972</v>
      </c>
      <c s="36" t="s">
        <v>64</v>
      </c>
      <c s="37">
        <v>40</v>
      </c>
      <c s="36">
        <v>0</v>
      </c>
      <c s="36">
        <f>ROUND(G2738*H2738,6)</f>
      </c>
      <c r="L2738" s="38">
        <v>0</v>
      </c>
      <c s="32">
        <f>ROUND(ROUND(L2738,2)*ROUND(G2738,3),2)</f>
      </c>
      <c s="36" t="s">
        <v>919</v>
      </c>
      <c>
        <f>(M2738*21)/100</f>
      </c>
      <c t="s">
        <v>27</v>
      </c>
    </row>
    <row r="2739" spans="1:5" ht="25.5">
      <c r="A2739" s="35" t="s">
        <v>55</v>
      </c>
      <c r="E2739" s="39" t="s">
        <v>3972</v>
      </c>
    </row>
    <row r="2740" spans="1:5" ht="12.75">
      <c r="A2740" s="35" t="s">
        <v>56</v>
      </c>
      <c r="E2740" s="40" t="s">
        <v>5</v>
      </c>
    </row>
    <row r="2741" spans="1:5" ht="12.75">
      <c r="A2741" t="s">
        <v>57</v>
      </c>
      <c r="E2741" s="39" t="s">
        <v>5</v>
      </c>
    </row>
    <row r="2742" spans="1:16" ht="25.5">
      <c r="A2742" t="s">
        <v>49</v>
      </c>
      <c s="34" t="s">
        <v>2362</v>
      </c>
      <c s="34" t="s">
        <v>3973</v>
      </c>
      <c s="35" t="s">
        <v>5</v>
      </c>
      <c s="6" t="s">
        <v>3974</v>
      </c>
      <c s="36" t="s">
        <v>64</v>
      </c>
      <c s="37">
        <v>40</v>
      </c>
      <c s="36">
        <v>0</v>
      </c>
      <c s="36">
        <f>ROUND(G2742*H2742,6)</f>
      </c>
      <c r="L2742" s="38">
        <v>0</v>
      </c>
      <c s="32">
        <f>ROUND(ROUND(L2742,2)*ROUND(G2742,3),2)</f>
      </c>
      <c s="36" t="s">
        <v>919</v>
      </c>
      <c>
        <f>(M2742*21)/100</f>
      </c>
      <c t="s">
        <v>27</v>
      </c>
    </row>
    <row r="2743" spans="1:5" ht="25.5">
      <c r="A2743" s="35" t="s">
        <v>55</v>
      </c>
      <c r="E2743" s="39" t="s">
        <v>3974</v>
      </c>
    </row>
    <row r="2744" spans="1:5" ht="12.75">
      <c r="A2744" s="35" t="s">
        <v>56</v>
      </c>
      <c r="E2744" s="40" t="s">
        <v>5</v>
      </c>
    </row>
    <row r="2745" spans="1:5" ht="12.75">
      <c r="A2745" t="s">
        <v>57</v>
      </c>
      <c r="E2745" s="39" t="s">
        <v>5</v>
      </c>
    </row>
    <row r="2746" spans="1:16" ht="12.75">
      <c r="A2746" t="s">
        <v>49</v>
      </c>
      <c s="34" t="s">
        <v>2454</v>
      </c>
      <c s="34" t="s">
        <v>3975</v>
      </c>
      <c s="35" t="s">
        <v>5</v>
      </c>
      <c s="6" t="s">
        <v>3976</v>
      </c>
      <c s="36" t="s">
        <v>64</v>
      </c>
      <c s="37">
        <v>40</v>
      </c>
      <c s="36">
        <v>0.0045</v>
      </c>
      <c s="36">
        <f>ROUND(G2746*H2746,6)</f>
      </c>
      <c r="L2746" s="38">
        <v>0</v>
      </c>
      <c s="32">
        <f>ROUND(ROUND(L2746,2)*ROUND(G2746,3),2)</f>
      </c>
      <c s="36" t="s">
        <v>919</v>
      </c>
      <c>
        <f>(M2746*21)/100</f>
      </c>
      <c t="s">
        <v>27</v>
      </c>
    </row>
    <row r="2747" spans="1:5" ht="12.75">
      <c r="A2747" s="35" t="s">
        <v>55</v>
      </c>
      <c r="E2747" s="39" t="s">
        <v>3976</v>
      </c>
    </row>
    <row r="2748" spans="1:5" ht="12.75">
      <c r="A2748" s="35" t="s">
        <v>56</v>
      </c>
      <c r="E2748" s="40" t="s">
        <v>5</v>
      </c>
    </row>
    <row r="2749" spans="1:5" ht="12.75">
      <c r="A2749" t="s">
        <v>57</v>
      </c>
      <c r="E2749" s="39" t="s">
        <v>5</v>
      </c>
    </row>
    <row r="2750" spans="1:16" ht="25.5">
      <c r="A2750" t="s">
        <v>49</v>
      </c>
      <c s="34" t="s">
        <v>3977</v>
      </c>
      <c s="34" t="s">
        <v>3765</v>
      </c>
      <c s="35" t="s">
        <v>5</v>
      </c>
      <c s="6" t="s">
        <v>3766</v>
      </c>
      <c s="36" t="s">
        <v>932</v>
      </c>
      <c s="37">
        <v>5.411</v>
      </c>
      <c s="36">
        <v>0</v>
      </c>
      <c s="36">
        <f>ROUND(G2750*H2750,6)</f>
      </c>
      <c r="L2750" s="38">
        <v>0</v>
      </c>
      <c s="32">
        <f>ROUND(ROUND(L2750,2)*ROUND(G2750,3),2)</f>
      </c>
      <c s="36" t="s">
        <v>919</v>
      </c>
      <c>
        <f>(M2750*21)/100</f>
      </c>
      <c t="s">
        <v>27</v>
      </c>
    </row>
    <row r="2751" spans="1:5" ht="25.5">
      <c r="A2751" s="35" t="s">
        <v>55</v>
      </c>
      <c r="E2751" s="39" t="s">
        <v>3766</v>
      </c>
    </row>
    <row r="2752" spans="1:5" ht="12.75">
      <c r="A2752" s="35" t="s">
        <v>56</v>
      </c>
      <c r="E2752" s="40" t="s">
        <v>5</v>
      </c>
    </row>
    <row r="2753" spans="1:5" ht="12.75">
      <c r="A2753" t="s">
        <v>57</v>
      </c>
      <c r="E2753" s="39" t="s">
        <v>5</v>
      </c>
    </row>
    <row r="2754" spans="1:13" ht="12.75">
      <c r="A2754" t="s">
        <v>46</v>
      </c>
      <c r="C2754" s="31" t="s">
        <v>3978</v>
      </c>
      <c r="E2754" s="33" t="s">
        <v>3979</v>
      </c>
      <c r="J2754" s="32">
        <f>0</f>
      </c>
      <c s="32">
        <f>0</f>
      </c>
      <c s="32">
        <f>0+L2755+L2759+L2763+L2767+L2771+L2775+L2779+L2783+L2787+L2791+L2795+L2799+L2803+L2807+L2811+L2815+L2819+L2823+L2827+L2831+L2835+L2839+L2843+L2847+L2851+L2855+L2859+L2863+L2867+L2871+L2875+L2879+L2883+L2887+L2891+L2895+L2899+L2903+L2907+L2911+L2915+L2919+L2923+L2927+L2931+L2935+L2939+L2943+L2947+L2951+L2955+L2959+L2963+L2967+L2971+L2975+L2979+L2983+L2987+L2991+L2995+L2999+L3003+L3007+L3011+L3015+L3019+L3023+L3027+L3031+L3035+L3039+L3043+L3047+L3051+L3055+L3059+L3063+L3067+L3071+L3075+L3079+L3083+L3087+L3091+L3095+L3099+L3103+L3107+L3111+L3115+L3119+L3123+L3127+L3131+L3135+L3139+L3143+L3147+L3151+L3155+L3159+L3163+L3167+L3171+L3175+L3179+L3183+L3187+L3191+L3195+L3199+L3203+L3207+L3211+L3215+L3219+L3223+L3227+L3231+L3235+L3239+L3243+L3247+L3251+L3255+L3259+L3263+L3267+L3271+L3275+L3279+L3283+L3287+L3291+L3295+L3299+L3303+L3307+L3311+L3315+L3319+L3323+L3327+L3331+L3335+L3339+L3343+L3347+L3351+L3355+L3359+L3363+L3367+L3371+L3375+L3379+L3383+L3387+L3391+L3395+L3399+L3403+L3407+L3411+L3415+L3419+L3423+L3427+L3431+L3435+L3439+L3443+L3447+L3451+L3455+L3459+L3463+L3467+L3471+L3475+L3479+L3483+L3487+L3491+L3495+L3499+L3503+L3507+L3511+L3515+L3519+L3523+L3527+L3531+L3535+L3539+L3543+L3547+L3551+L3555+L3559+L3563+L3567+L3571+L3575+L3579+L3583+L3587+L3591+L3595+L3599+L3603+L3607+L3611+L3615+L3619+L3623+L3627+L3631+L3635+L3639+L3643+L3647+L3651+L3655+L3659+L3663+L3667+L3671+L3675+L3679+L3683+L3687+L3691</f>
      </c>
      <c s="32">
        <f>0+M2755+M2759+M2763+M2767+M2771+M2775+M2779+M2783+M2787+M2791+M2795+M2799+M2803+M2807+M2811+M2815+M2819+M2823+M2827+M2831+M2835+M2839+M2843+M2847+M2851+M2855+M2859+M2863+M2867+M2871+M2875+M2879+M2883+M2887+M2891+M2895+M2899+M2903+M2907+M2911+M2915+M2919+M2923+M2927+M2931+M2935+M2939+M2943+M2947+M2951+M2955+M2959+M2963+M2967+M2971+M2975+M2979+M2983+M2987+M2991+M2995+M2999+M3003+M3007+M3011+M3015+M3019+M3023+M3027+M3031+M3035+M3039+M3043+M3047+M3051+M3055+M3059+M3063+M3067+M3071+M3075+M3079+M3083+M3087+M3091+M3095+M3099+M3103+M3107+M3111+M3115+M3119+M3123+M3127+M3131+M3135+M3139+M3143+M3147+M3151+M3155+M3159+M3163+M3167+M3171+M3175+M3179+M3183+M3187+M3191+M3195+M3199+M3203+M3207+M3211+M3215+M3219+M3223+M3227+M3231+M3235+M3239+M3243+M3247+M3251+M3255+M3259+M3263+M3267+M3271+M3275+M3279+M3283+M3287+M3291+M3295+M3299+M3303+M3307+M3311+M3315+M3319+M3323+M3327+M3331+M3335+M3339+M3343+M3347+M3351+M3355+M3359+M3363+M3367+M3371+M3375+M3379+M3383+M3387+M3391+M3395+M3399+M3403+M3407+M3411+M3415+M3419+M3423+M3427+M3431+M3435+M3439+M3443+M3447+M3451+M3455+M3459+M3463+M3467+M3471+M3475+M3479+M3483+M3487+M3491+M3495+M3499+M3503+M3507+M3511+M3515+M3519+M3523+M3527+M3531+M3535+M3539+M3543+M3547+M3551+M3555+M3559+M3563+M3567+M3571+M3575+M3579+M3583+M3587+M3591+M3595+M3599+M3603+M3607+M3611+M3615+M3619+M3623+M3627+M3631+M3635+M3639+M3643+M3647+M3651+M3655+M3659+M3663+M3667+M3671+M3675+M3679+M3683+M3687+M3691</f>
      </c>
    </row>
    <row r="2755" spans="1:16" ht="25.5">
      <c r="A2755" t="s">
        <v>49</v>
      </c>
      <c s="34" t="s">
        <v>3980</v>
      </c>
      <c s="34" t="s">
        <v>3981</v>
      </c>
      <c s="35" t="s">
        <v>5</v>
      </c>
      <c s="6" t="s">
        <v>3982</v>
      </c>
      <c s="36" t="s">
        <v>64</v>
      </c>
      <c s="37">
        <v>40</v>
      </c>
      <c s="36">
        <v>0.001665</v>
      </c>
      <c s="36">
        <f>ROUND(G2755*H2755,6)</f>
      </c>
      <c r="L2755" s="38">
        <v>0</v>
      </c>
      <c s="32">
        <f>ROUND(ROUND(L2755,2)*ROUND(G2755,3),2)</f>
      </c>
      <c s="36" t="s">
        <v>919</v>
      </c>
      <c>
        <f>(M2755*21)/100</f>
      </c>
      <c t="s">
        <v>27</v>
      </c>
    </row>
    <row r="2756" spans="1:5" ht="25.5">
      <c r="A2756" s="35" t="s">
        <v>55</v>
      </c>
      <c r="E2756" s="39" t="s">
        <v>3982</v>
      </c>
    </row>
    <row r="2757" spans="1:5" ht="12.75">
      <c r="A2757" s="35" t="s">
        <v>56</v>
      </c>
      <c r="E2757" s="40" t="s">
        <v>5</v>
      </c>
    </row>
    <row r="2758" spans="1:5" ht="12.75">
      <c r="A2758" t="s">
        <v>57</v>
      </c>
      <c r="E2758" s="39" t="s">
        <v>5</v>
      </c>
    </row>
    <row r="2759" spans="1:16" ht="25.5">
      <c r="A2759" t="s">
        <v>49</v>
      </c>
      <c s="34" t="s">
        <v>3983</v>
      </c>
      <c s="34" t="s">
        <v>3984</v>
      </c>
      <c s="35" t="s">
        <v>5</v>
      </c>
      <c s="6" t="s">
        <v>3985</v>
      </c>
      <c s="36" t="s">
        <v>64</v>
      </c>
      <c s="37">
        <v>670</v>
      </c>
      <c s="36">
        <v>0.003443</v>
      </c>
      <c s="36">
        <f>ROUND(G2759*H2759,6)</f>
      </c>
      <c r="L2759" s="38">
        <v>0</v>
      </c>
      <c s="32">
        <f>ROUND(ROUND(L2759,2)*ROUND(G2759,3),2)</f>
      </c>
      <c s="36" t="s">
        <v>919</v>
      </c>
      <c>
        <f>(M2759*21)/100</f>
      </c>
      <c t="s">
        <v>27</v>
      </c>
    </row>
    <row r="2760" spans="1:5" ht="25.5">
      <c r="A2760" s="35" t="s">
        <v>55</v>
      </c>
      <c r="E2760" s="39" t="s">
        <v>3985</v>
      </c>
    </row>
    <row r="2761" spans="1:5" ht="12.75">
      <c r="A2761" s="35" t="s">
        <v>56</v>
      </c>
      <c r="E2761" s="40" t="s">
        <v>5</v>
      </c>
    </row>
    <row r="2762" spans="1:5" ht="25.5">
      <c r="A2762" t="s">
        <v>57</v>
      </c>
      <c r="E2762" s="39" t="s">
        <v>3986</v>
      </c>
    </row>
    <row r="2763" spans="1:16" ht="25.5">
      <c r="A2763" t="s">
        <v>49</v>
      </c>
      <c s="34" t="s">
        <v>3987</v>
      </c>
      <c s="34" t="s">
        <v>3988</v>
      </c>
      <c s="35" t="s">
        <v>5</v>
      </c>
      <c s="6" t="s">
        <v>3989</v>
      </c>
      <c s="36" t="s">
        <v>64</v>
      </c>
      <c s="37">
        <v>85</v>
      </c>
      <c s="36">
        <v>0.005215</v>
      </c>
      <c s="36">
        <f>ROUND(G2763*H2763,6)</f>
      </c>
      <c r="L2763" s="38">
        <v>0</v>
      </c>
      <c s="32">
        <f>ROUND(ROUND(L2763,2)*ROUND(G2763,3),2)</f>
      </c>
      <c s="36" t="s">
        <v>919</v>
      </c>
      <c>
        <f>(M2763*21)/100</f>
      </c>
      <c t="s">
        <v>27</v>
      </c>
    </row>
    <row r="2764" spans="1:5" ht="25.5">
      <c r="A2764" s="35" t="s">
        <v>55</v>
      </c>
      <c r="E2764" s="39" t="s">
        <v>3989</v>
      </c>
    </row>
    <row r="2765" spans="1:5" ht="12.75">
      <c r="A2765" s="35" t="s">
        <v>56</v>
      </c>
      <c r="E2765" s="40" t="s">
        <v>5</v>
      </c>
    </row>
    <row r="2766" spans="1:5" ht="12.75">
      <c r="A2766" t="s">
        <v>57</v>
      </c>
      <c r="E2766" s="39" t="s">
        <v>5</v>
      </c>
    </row>
    <row r="2767" spans="1:16" ht="25.5">
      <c r="A2767" t="s">
        <v>49</v>
      </c>
      <c s="34" t="s">
        <v>3990</v>
      </c>
      <c s="34" t="s">
        <v>3991</v>
      </c>
      <c s="35" t="s">
        <v>5</v>
      </c>
      <c s="6" t="s">
        <v>3992</v>
      </c>
      <c s="36" t="s">
        <v>64</v>
      </c>
      <c s="37">
        <v>180</v>
      </c>
      <c s="36">
        <v>0.008174</v>
      </c>
      <c s="36">
        <f>ROUND(G2767*H2767,6)</f>
      </c>
      <c r="L2767" s="38">
        <v>0</v>
      </c>
      <c s="32">
        <f>ROUND(ROUND(L2767,2)*ROUND(G2767,3),2)</f>
      </c>
      <c s="36" t="s">
        <v>919</v>
      </c>
      <c>
        <f>(M2767*21)/100</f>
      </c>
      <c t="s">
        <v>27</v>
      </c>
    </row>
    <row r="2768" spans="1:5" ht="25.5">
      <c r="A2768" s="35" t="s">
        <v>55</v>
      </c>
      <c r="E2768" s="39" t="s">
        <v>3992</v>
      </c>
    </row>
    <row r="2769" spans="1:5" ht="12.75">
      <c r="A2769" s="35" t="s">
        <v>56</v>
      </c>
      <c r="E2769" s="40" t="s">
        <v>5</v>
      </c>
    </row>
    <row r="2770" spans="1:5" ht="12.75">
      <c r="A2770" t="s">
        <v>57</v>
      </c>
      <c r="E2770" s="39" t="s">
        <v>5</v>
      </c>
    </row>
    <row r="2771" spans="1:16" ht="25.5">
      <c r="A2771" t="s">
        <v>49</v>
      </c>
      <c s="34" t="s">
        <v>3993</v>
      </c>
      <c s="34" t="s">
        <v>3994</v>
      </c>
      <c s="35" t="s">
        <v>5</v>
      </c>
      <c s="6" t="s">
        <v>3995</v>
      </c>
      <c s="36" t="s">
        <v>64</v>
      </c>
      <c s="37">
        <v>25</v>
      </c>
      <c s="36">
        <v>0</v>
      </c>
      <c s="36">
        <f>ROUND(G2771*H2771,6)</f>
      </c>
      <c r="L2771" s="38">
        <v>0</v>
      </c>
      <c s="32">
        <f>ROUND(ROUND(L2771,2)*ROUND(G2771,3),2)</f>
      </c>
      <c s="36" t="s">
        <v>919</v>
      </c>
      <c>
        <f>(M2771*21)/100</f>
      </c>
      <c t="s">
        <v>27</v>
      </c>
    </row>
    <row r="2772" spans="1:5" ht="25.5">
      <c r="A2772" s="35" t="s">
        <v>55</v>
      </c>
      <c r="E2772" s="39" t="s">
        <v>3995</v>
      </c>
    </row>
    <row r="2773" spans="1:5" ht="12.75">
      <c r="A2773" s="35" t="s">
        <v>56</v>
      </c>
      <c r="E2773" s="40" t="s">
        <v>5</v>
      </c>
    </row>
    <row r="2774" spans="1:5" ht="12.75">
      <c r="A2774" t="s">
        <v>57</v>
      </c>
      <c r="E2774" s="39" t="s">
        <v>5</v>
      </c>
    </row>
    <row r="2775" spans="1:16" ht="25.5">
      <c r="A2775" t="s">
        <v>49</v>
      </c>
      <c s="34" t="s">
        <v>3996</v>
      </c>
      <c s="34" t="s">
        <v>3997</v>
      </c>
      <c s="35" t="s">
        <v>5</v>
      </c>
      <c s="6" t="s">
        <v>3998</v>
      </c>
      <c s="36" t="s">
        <v>64</v>
      </c>
      <c s="37">
        <v>25</v>
      </c>
      <c s="36">
        <v>0.0102</v>
      </c>
      <c s="36">
        <f>ROUND(G2775*H2775,6)</f>
      </c>
      <c r="L2775" s="38">
        <v>0</v>
      </c>
      <c s="32">
        <f>ROUND(ROUND(L2775,2)*ROUND(G2775,3),2)</f>
      </c>
      <c s="36" t="s">
        <v>919</v>
      </c>
      <c>
        <f>(M2775*21)/100</f>
      </c>
      <c t="s">
        <v>27</v>
      </c>
    </row>
    <row r="2776" spans="1:5" ht="25.5">
      <c r="A2776" s="35" t="s">
        <v>55</v>
      </c>
      <c r="E2776" s="39" t="s">
        <v>3998</v>
      </c>
    </row>
    <row r="2777" spans="1:5" ht="12.75">
      <c r="A2777" s="35" t="s">
        <v>56</v>
      </c>
      <c r="E2777" s="40" t="s">
        <v>5</v>
      </c>
    </row>
    <row r="2778" spans="1:5" ht="12.75">
      <c r="A2778" t="s">
        <v>57</v>
      </c>
      <c r="E2778" s="39" t="s">
        <v>5</v>
      </c>
    </row>
    <row r="2779" spans="1:16" ht="25.5">
      <c r="A2779" t="s">
        <v>49</v>
      </c>
      <c s="34" t="s">
        <v>2546</v>
      </c>
      <c s="34" t="s">
        <v>3994</v>
      </c>
      <c s="35" t="s">
        <v>103</v>
      </c>
      <c s="6" t="s">
        <v>3995</v>
      </c>
      <c s="36" t="s">
        <v>64</v>
      </c>
      <c s="37">
        <v>20</v>
      </c>
      <c s="36">
        <v>0</v>
      </c>
      <c s="36">
        <f>ROUND(G2779*H2779,6)</f>
      </c>
      <c r="L2779" s="38">
        <v>0</v>
      </c>
      <c s="32">
        <f>ROUND(ROUND(L2779,2)*ROUND(G2779,3),2)</f>
      </c>
      <c s="36" t="s">
        <v>919</v>
      </c>
      <c>
        <f>(M2779*21)/100</f>
      </c>
      <c t="s">
        <v>27</v>
      </c>
    </row>
    <row r="2780" spans="1:5" ht="25.5">
      <c r="A2780" s="35" t="s">
        <v>55</v>
      </c>
      <c r="E2780" s="39" t="s">
        <v>3995</v>
      </c>
    </row>
    <row r="2781" spans="1:5" ht="12.75">
      <c r="A2781" s="35" t="s">
        <v>56</v>
      </c>
      <c r="E2781" s="40" t="s">
        <v>5</v>
      </c>
    </row>
    <row r="2782" spans="1:5" ht="12.75">
      <c r="A2782" t="s">
        <v>57</v>
      </c>
      <c r="E2782" s="39" t="s">
        <v>5</v>
      </c>
    </row>
    <row r="2783" spans="1:16" ht="25.5">
      <c r="A2783" t="s">
        <v>49</v>
      </c>
      <c s="34" t="s">
        <v>2637</v>
      </c>
      <c s="34" t="s">
        <v>3999</v>
      </c>
      <c s="35" t="s">
        <v>5</v>
      </c>
      <c s="6" t="s">
        <v>4000</v>
      </c>
      <c s="36" t="s">
        <v>64</v>
      </c>
      <c s="37">
        <v>20</v>
      </c>
      <c s="36">
        <v>0.0126</v>
      </c>
      <c s="36">
        <f>ROUND(G2783*H2783,6)</f>
      </c>
      <c r="L2783" s="38">
        <v>0</v>
      </c>
      <c s="32">
        <f>ROUND(ROUND(L2783,2)*ROUND(G2783,3),2)</f>
      </c>
      <c s="36" t="s">
        <v>919</v>
      </c>
      <c>
        <f>(M2783*21)/100</f>
      </c>
      <c t="s">
        <v>27</v>
      </c>
    </row>
    <row r="2784" spans="1:5" ht="25.5">
      <c r="A2784" s="35" t="s">
        <v>55</v>
      </c>
      <c r="E2784" s="39" t="s">
        <v>4000</v>
      </c>
    </row>
    <row r="2785" spans="1:5" ht="12.75">
      <c r="A2785" s="35" t="s">
        <v>56</v>
      </c>
      <c r="E2785" s="40" t="s">
        <v>5</v>
      </c>
    </row>
    <row r="2786" spans="1:5" ht="12.75">
      <c r="A2786" t="s">
        <v>57</v>
      </c>
      <c r="E2786" s="39" t="s">
        <v>5</v>
      </c>
    </row>
    <row r="2787" spans="1:16" ht="25.5">
      <c r="A2787" t="s">
        <v>49</v>
      </c>
      <c s="34" t="s">
        <v>4001</v>
      </c>
      <c s="34" t="s">
        <v>4002</v>
      </c>
      <c s="35" t="s">
        <v>5</v>
      </c>
      <c s="6" t="s">
        <v>4003</v>
      </c>
      <c s="36" t="s">
        <v>64</v>
      </c>
      <c s="37">
        <v>20</v>
      </c>
      <c s="36">
        <v>0</v>
      </c>
      <c s="36">
        <f>ROUND(G2787*H2787,6)</f>
      </c>
      <c r="L2787" s="38">
        <v>0</v>
      </c>
      <c s="32">
        <f>ROUND(ROUND(L2787,2)*ROUND(G2787,3),2)</f>
      </c>
      <c s="36" t="s">
        <v>919</v>
      </c>
      <c>
        <f>(M2787*21)/100</f>
      </c>
      <c t="s">
        <v>27</v>
      </c>
    </row>
    <row r="2788" spans="1:5" ht="25.5">
      <c r="A2788" s="35" t="s">
        <v>55</v>
      </c>
      <c r="E2788" s="39" t="s">
        <v>4003</v>
      </c>
    </row>
    <row r="2789" spans="1:5" ht="12.75">
      <c r="A2789" s="35" t="s">
        <v>56</v>
      </c>
      <c r="E2789" s="40" t="s">
        <v>5</v>
      </c>
    </row>
    <row r="2790" spans="1:5" ht="12.75">
      <c r="A2790" t="s">
        <v>57</v>
      </c>
      <c r="E2790" s="39" t="s">
        <v>5</v>
      </c>
    </row>
    <row r="2791" spans="1:16" ht="25.5">
      <c r="A2791" t="s">
        <v>49</v>
      </c>
      <c s="34" t="s">
        <v>2797</v>
      </c>
      <c s="34" t="s">
        <v>4004</v>
      </c>
      <c s="35" t="s">
        <v>5</v>
      </c>
      <c s="6" t="s">
        <v>4005</v>
      </c>
      <c s="36" t="s">
        <v>64</v>
      </c>
      <c s="37">
        <v>20</v>
      </c>
      <c s="36">
        <v>0.016</v>
      </c>
      <c s="36">
        <f>ROUND(G2791*H2791,6)</f>
      </c>
      <c r="L2791" s="38">
        <v>0</v>
      </c>
      <c s="32">
        <f>ROUND(ROUND(L2791,2)*ROUND(G2791,3),2)</f>
      </c>
      <c s="36" t="s">
        <v>919</v>
      </c>
      <c>
        <f>(M2791*21)/100</f>
      </c>
      <c t="s">
        <v>27</v>
      </c>
    </row>
    <row r="2792" spans="1:5" ht="25.5">
      <c r="A2792" s="35" t="s">
        <v>55</v>
      </c>
      <c r="E2792" s="39" t="s">
        <v>4005</v>
      </c>
    </row>
    <row r="2793" spans="1:5" ht="12.75">
      <c r="A2793" s="35" t="s">
        <v>56</v>
      </c>
      <c r="E2793" s="40" t="s">
        <v>5</v>
      </c>
    </row>
    <row r="2794" spans="1:5" ht="12.75">
      <c r="A2794" t="s">
        <v>57</v>
      </c>
      <c r="E2794" s="39" t="s">
        <v>5</v>
      </c>
    </row>
    <row r="2795" spans="1:16" ht="25.5">
      <c r="A2795" t="s">
        <v>49</v>
      </c>
      <c s="34" t="s">
        <v>2817</v>
      </c>
      <c s="34" t="s">
        <v>4006</v>
      </c>
      <c s="35" t="s">
        <v>5</v>
      </c>
      <c s="6" t="s">
        <v>4007</v>
      </c>
      <c s="36" t="s">
        <v>64</v>
      </c>
      <c s="37">
        <v>20</v>
      </c>
      <c s="36">
        <v>0</v>
      </c>
      <c s="36">
        <f>ROUND(G2795*H2795,6)</f>
      </c>
      <c r="L2795" s="38">
        <v>0</v>
      </c>
      <c s="32">
        <f>ROUND(ROUND(L2795,2)*ROUND(G2795,3),2)</f>
      </c>
      <c s="36" t="s">
        <v>919</v>
      </c>
      <c>
        <f>(M2795*21)/100</f>
      </c>
      <c t="s">
        <v>27</v>
      </c>
    </row>
    <row r="2796" spans="1:5" ht="25.5">
      <c r="A2796" s="35" t="s">
        <v>55</v>
      </c>
      <c r="E2796" s="39" t="s">
        <v>4007</v>
      </c>
    </row>
    <row r="2797" spans="1:5" ht="12.75">
      <c r="A2797" s="35" t="s">
        <v>56</v>
      </c>
      <c r="E2797" s="40" t="s">
        <v>5</v>
      </c>
    </row>
    <row r="2798" spans="1:5" ht="12.75">
      <c r="A2798" t="s">
        <v>57</v>
      </c>
      <c r="E2798" s="39" t="s">
        <v>5</v>
      </c>
    </row>
    <row r="2799" spans="1:16" ht="25.5">
      <c r="A2799" t="s">
        <v>49</v>
      </c>
      <c s="34" t="s">
        <v>2918</v>
      </c>
      <c s="34" t="s">
        <v>4008</v>
      </c>
      <c s="35" t="s">
        <v>5</v>
      </c>
      <c s="6" t="s">
        <v>4009</v>
      </c>
      <c s="36" t="s">
        <v>64</v>
      </c>
      <c s="37">
        <v>20</v>
      </c>
      <c s="36">
        <v>0.0191</v>
      </c>
      <c s="36">
        <f>ROUND(G2799*H2799,6)</f>
      </c>
      <c r="L2799" s="38">
        <v>0</v>
      </c>
      <c s="32">
        <f>ROUND(ROUND(L2799,2)*ROUND(G2799,3),2)</f>
      </c>
      <c s="36" t="s">
        <v>919</v>
      </c>
      <c>
        <f>(M2799*21)/100</f>
      </c>
      <c t="s">
        <v>27</v>
      </c>
    </row>
    <row r="2800" spans="1:5" ht="25.5">
      <c r="A2800" s="35" t="s">
        <v>55</v>
      </c>
      <c r="E2800" s="39" t="s">
        <v>4009</v>
      </c>
    </row>
    <row r="2801" spans="1:5" ht="12.75">
      <c r="A2801" s="35" t="s">
        <v>56</v>
      </c>
      <c r="E2801" s="40" t="s">
        <v>5</v>
      </c>
    </row>
    <row r="2802" spans="1:5" ht="12.75">
      <c r="A2802" t="s">
        <v>57</v>
      </c>
      <c r="E2802" s="39" t="s">
        <v>5</v>
      </c>
    </row>
    <row r="2803" spans="1:16" ht="25.5">
      <c r="A2803" t="s">
        <v>49</v>
      </c>
      <c s="34" t="s">
        <v>4010</v>
      </c>
      <c s="34" t="s">
        <v>4011</v>
      </c>
      <c s="35" t="s">
        <v>5</v>
      </c>
      <c s="6" t="s">
        <v>4012</v>
      </c>
      <c s="36" t="s">
        <v>64</v>
      </c>
      <c s="37">
        <v>5</v>
      </c>
      <c s="36">
        <v>0</v>
      </c>
      <c s="36">
        <f>ROUND(G2803*H2803,6)</f>
      </c>
      <c r="L2803" s="38">
        <v>0</v>
      </c>
      <c s="32">
        <f>ROUND(ROUND(L2803,2)*ROUND(G2803,3),2)</f>
      </c>
      <c s="36" t="s">
        <v>919</v>
      </c>
      <c>
        <f>(M2803*21)/100</f>
      </c>
      <c t="s">
        <v>27</v>
      </c>
    </row>
    <row r="2804" spans="1:5" ht="25.5">
      <c r="A2804" s="35" t="s">
        <v>55</v>
      </c>
      <c r="E2804" s="39" t="s">
        <v>4012</v>
      </c>
    </row>
    <row r="2805" spans="1:5" ht="12.75">
      <c r="A2805" s="35" t="s">
        <v>56</v>
      </c>
      <c r="E2805" s="40" t="s">
        <v>5</v>
      </c>
    </row>
    <row r="2806" spans="1:5" ht="12.75">
      <c r="A2806" t="s">
        <v>57</v>
      </c>
      <c r="E2806" s="39" t="s">
        <v>5</v>
      </c>
    </row>
    <row r="2807" spans="1:16" ht="25.5">
      <c r="A2807" t="s">
        <v>49</v>
      </c>
      <c s="34" t="s">
        <v>4013</v>
      </c>
      <c s="34" t="s">
        <v>4014</v>
      </c>
      <c s="35" t="s">
        <v>5</v>
      </c>
      <c s="6" t="s">
        <v>4015</v>
      </c>
      <c s="36" t="s">
        <v>64</v>
      </c>
      <c s="37">
        <v>5</v>
      </c>
      <c s="36">
        <v>0.0232</v>
      </c>
      <c s="36">
        <f>ROUND(G2807*H2807,6)</f>
      </c>
      <c r="L2807" s="38">
        <v>0</v>
      </c>
      <c s="32">
        <f>ROUND(ROUND(L2807,2)*ROUND(G2807,3),2)</f>
      </c>
      <c s="36" t="s">
        <v>919</v>
      </c>
      <c>
        <f>(M2807*21)/100</f>
      </c>
      <c t="s">
        <v>27</v>
      </c>
    </row>
    <row r="2808" spans="1:5" ht="25.5">
      <c r="A2808" s="35" t="s">
        <v>55</v>
      </c>
      <c r="E2808" s="39" t="s">
        <v>4015</v>
      </c>
    </row>
    <row r="2809" spans="1:5" ht="12.75">
      <c r="A2809" s="35" t="s">
        <v>56</v>
      </c>
      <c r="E2809" s="40" t="s">
        <v>5</v>
      </c>
    </row>
    <row r="2810" spans="1:5" ht="12.75">
      <c r="A2810" t="s">
        <v>57</v>
      </c>
      <c r="E2810" s="39" t="s">
        <v>5</v>
      </c>
    </row>
    <row r="2811" spans="1:16" ht="25.5">
      <c r="A2811" t="s">
        <v>49</v>
      </c>
      <c s="34" t="s">
        <v>4016</v>
      </c>
      <c s="34" t="s">
        <v>4017</v>
      </c>
      <c s="35" t="s">
        <v>5</v>
      </c>
      <c s="6" t="s">
        <v>4018</v>
      </c>
      <c s="36" t="s">
        <v>53</v>
      </c>
      <c s="37">
        <v>7</v>
      </c>
      <c s="36">
        <v>0</v>
      </c>
      <c s="36">
        <f>ROUND(G2811*H2811,6)</f>
      </c>
      <c r="L2811" s="38">
        <v>0</v>
      </c>
      <c s="32">
        <f>ROUND(ROUND(L2811,2)*ROUND(G2811,3),2)</f>
      </c>
      <c s="36" t="s">
        <v>919</v>
      </c>
      <c>
        <f>(M2811*21)/100</f>
      </c>
      <c t="s">
        <v>27</v>
      </c>
    </row>
    <row r="2812" spans="1:5" ht="25.5">
      <c r="A2812" s="35" t="s">
        <v>55</v>
      </c>
      <c r="E2812" s="39" t="s">
        <v>4018</v>
      </c>
    </row>
    <row r="2813" spans="1:5" ht="12.75">
      <c r="A2813" s="35" t="s">
        <v>56</v>
      </c>
      <c r="E2813" s="40" t="s">
        <v>5</v>
      </c>
    </row>
    <row r="2814" spans="1:5" ht="12.75">
      <c r="A2814" t="s">
        <v>57</v>
      </c>
      <c r="E2814" s="39" t="s">
        <v>5</v>
      </c>
    </row>
    <row r="2815" spans="1:16" ht="25.5">
      <c r="A2815" t="s">
        <v>49</v>
      </c>
      <c s="34" t="s">
        <v>4019</v>
      </c>
      <c s="34" t="s">
        <v>4020</v>
      </c>
      <c s="35" t="s">
        <v>5</v>
      </c>
      <c s="6" t="s">
        <v>4021</v>
      </c>
      <c s="36" t="s">
        <v>53</v>
      </c>
      <c s="37">
        <v>4</v>
      </c>
      <c s="36">
        <v>0.069</v>
      </c>
      <c s="36">
        <f>ROUND(G2815*H2815,6)</f>
      </c>
      <c r="L2815" s="38">
        <v>0</v>
      </c>
      <c s="32">
        <f>ROUND(ROUND(L2815,2)*ROUND(G2815,3),2)</f>
      </c>
      <c s="36" t="s">
        <v>99</v>
      </c>
      <c>
        <f>(M2815*21)/100</f>
      </c>
      <c t="s">
        <v>27</v>
      </c>
    </row>
    <row r="2816" spans="1:5" ht="38.25">
      <c r="A2816" s="35" t="s">
        <v>55</v>
      </c>
      <c r="E2816" s="39" t="s">
        <v>4022</v>
      </c>
    </row>
    <row r="2817" spans="1:5" ht="12.75">
      <c r="A2817" s="35" t="s">
        <v>56</v>
      </c>
      <c r="E2817" s="40" t="s">
        <v>5</v>
      </c>
    </row>
    <row r="2818" spans="1:5" ht="12.75">
      <c r="A2818" t="s">
        <v>57</v>
      </c>
      <c r="E2818" s="39" t="s">
        <v>5</v>
      </c>
    </row>
    <row r="2819" spans="1:16" ht="25.5">
      <c r="A2819" t="s">
        <v>49</v>
      </c>
      <c s="34" t="s">
        <v>4023</v>
      </c>
      <c s="34" t="s">
        <v>4024</v>
      </c>
      <c s="35" t="s">
        <v>5</v>
      </c>
      <c s="6" t="s">
        <v>4025</v>
      </c>
      <c s="36" t="s">
        <v>53</v>
      </c>
      <c s="37">
        <v>1</v>
      </c>
      <c s="36">
        <v>0.069</v>
      </c>
      <c s="36">
        <f>ROUND(G2819*H2819,6)</f>
      </c>
      <c r="L2819" s="38">
        <v>0</v>
      </c>
      <c s="32">
        <f>ROUND(ROUND(L2819,2)*ROUND(G2819,3),2)</f>
      </c>
      <c s="36" t="s">
        <v>99</v>
      </c>
      <c>
        <f>(M2819*21)/100</f>
      </c>
      <c t="s">
        <v>27</v>
      </c>
    </row>
    <row r="2820" spans="1:5" ht="38.25">
      <c r="A2820" s="35" t="s">
        <v>55</v>
      </c>
      <c r="E2820" s="39" t="s">
        <v>4026</v>
      </c>
    </row>
    <row r="2821" spans="1:5" ht="12.75">
      <c r="A2821" s="35" t="s">
        <v>56</v>
      </c>
      <c r="E2821" s="40" t="s">
        <v>5</v>
      </c>
    </row>
    <row r="2822" spans="1:5" ht="12.75">
      <c r="A2822" t="s">
        <v>57</v>
      </c>
      <c r="E2822" s="39" t="s">
        <v>5</v>
      </c>
    </row>
    <row r="2823" spans="1:16" ht="25.5">
      <c r="A2823" t="s">
        <v>49</v>
      </c>
      <c s="34" t="s">
        <v>2932</v>
      </c>
      <c s="34" t="s">
        <v>4027</v>
      </c>
      <c s="35" t="s">
        <v>5</v>
      </c>
      <c s="6" t="s">
        <v>4025</v>
      </c>
      <c s="36" t="s">
        <v>53</v>
      </c>
      <c s="37">
        <v>1</v>
      </c>
      <c s="36">
        <v>0.069</v>
      </c>
      <c s="36">
        <f>ROUND(G2823*H2823,6)</f>
      </c>
      <c r="L2823" s="38">
        <v>0</v>
      </c>
      <c s="32">
        <f>ROUND(ROUND(L2823,2)*ROUND(G2823,3),2)</f>
      </c>
      <c s="36" t="s">
        <v>99</v>
      </c>
      <c>
        <f>(M2823*21)/100</f>
      </c>
      <c t="s">
        <v>27</v>
      </c>
    </row>
    <row r="2824" spans="1:5" ht="38.25">
      <c r="A2824" s="35" t="s">
        <v>55</v>
      </c>
      <c r="E2824" s="39" t="s">
        <v>4028</v>
      </c>
    </row>
    <row r="2825" spans="1:5" ht="12.75">
      <c r="A2825" s="35" t="s">
        <v>56</v>
      </c>
      <c r="E2825" s="40" t="s">
        <v>5</v>
      </c>
    </row>
    <row r="2826" spans="1:5" ht="12.75">
      <c r="A2826" t="s">
        <v>57</v>
      </c>
      <c r="E2826" s="39" t="s">
        <v>5</v>
      </c>
    </row>
    <row r="2827" spans="1:16" ht="25.5">
      <c r="A2827" t="s">
        <v>49</v>
      </c>
      <c s="34" t="s">
        <v>3012</v>
      </c>
      <c s="34" t="s">
        <v>4029</v>
      </c>
      <c s="35" t="s">
        <v>5</v>
      </c>
      <c s="6" t="s">
        <v>4030</v>
      </c>
      <c s="36" t="s">
        <v>53</v>
      </c>
      <c s="37">
        <v>1</v>
      </c>
      <c s="36">
        <v>0.069</v>
      </c>
      <c s="36">
        <f>ROUND(G2827*H2827,6)</f>
      </c>
      <c r="L2827" s="38">
        <v>0</v>
      </c>
      <c s="32">
        <f>ROUND(ROUND(L2827,2)*ROUND(G2827,3),2)</f>
      </c>
      <c s="36" t="s">
        <v>99</v>
      </c>
      <c>
        <f>(M2827*21)/100</f>
      </c>
      <c t="s">
        <v>27</v>
      </c>
    </row>
    <row r="2828" spans="1:5" ht="38.25">
      <c r="A2828" s="35" t="s">
        <v>55</v>
      </c>
      <c r="E2828" s="39" t="s">
        <v>4031</v>
      </c>
    </row>
    <row r="2829" spans="1:5" ht="12.75">
      <c r="A2829" s="35" t="s">
        <v>56</v>
      </c>
      <c r="E2829" s="40" t="s">
        <v>5</v>
      </c>
    </row>
    <row r="2830" spans="1:5" ht="12.75">
      <c r="A2830" t="s">
        <v>57</v>
      </c>
      <c r="E2830" s="39" t="s">
        <v>5</v>
      </c>
    </row>
    <row r="2831" spans="1:16" ht="12.75">
      <c r="A2831" t="s">
        <v>49</v>
      </c>
      <c s="34" t="s">
        <v>3058</v>
      </c>
      <c s="34" t="s">
        <v>4032</v>
      </c>
      <c s="35" t="s">
        <v>5</v>
      </c>
      <c s="6" t="s">
        <v>4033</v>
      </c>
      <c s="36" t="s">
        <v>1238</v>
      </c>
      <c s="37">
        <v>1</v>
      </c>
      <c s="36">
        <v>0</v>
      </c>
      <c s="36">
        <f>ROUND(G2831*H2831,6)</f>
      </c>
      <c r="L2831" s="38">
        <v>0</v>
      </c>
      <c s="32">
        <f>ROUND(ROUND(L2831,2)*ROUND(G2831,3),2)</f>
      </c>
      <c s="36" t="s">
        <v>99</v>
      </c>
      <c>
        <f>(M2831*21)/100</f>
      </c>
      <c t="s">
        <v>27</v>
      </c>
    </row>
    <row r="2832" spans="1:5" ht="12.75">
      <c r="A2832" s="35" t="s">
        <v>55</v>
      </c>
      <c r="E2832" s="39" t="s">
        <v>4033</v>
      </c>
    </row>
    <row r="2833" spans="1:5" ht="12.75">
      <c r="A2833" s="35" t="s">
        <v>56</v>
      </c>
      <c r="E2833" s="40" t="s">
        <v>5</v>
      </c>
    </row>
    <row r="2834" spans="1:5" ht="12.75">
      <c r="A2834" t="s">
        <v>57</v>
      </c>
      <c r="E2834" s="39" t="s">
        <v>5</v>
      </c>
    </row>
    <row r="2835" spans="1:16" ht="12.75">
      <c r="A2835" t="s">
        <v>49</v>
      </c>
      <c s="34" t="s">
        <v>3175</v>
      </c>
      <c s="34" t="s">
        <v>4034</v>
      </c>
      <c s="35" t="s">
        <v>5</v>
      </c>
      <c s="6" t="s">
        <v>4035</v>
      </c>
      <c s="36" t="s">
        <v>1238</v>
      </c>
      <c s="37">
        <v>1</v>
      </c>
      <c s="36">
        <v>0</v>
      </c>
      <c s="36">
        <f>ROUND(G2835*H2835,6)</f>
      </c>
      <c r="L2835" s="38">
        <v>0</v>
      </c>
      <c s="32">
        <f>ROUND(ROUND(L2835,2)*ROUND(G2835,3),2)</f>
      </c>
      <c s="36" t="s">
        <v>99</v>
      </c>
      <c>
        <f>(M2835*21)/100</f>
      </c>
      <c t="s">
        <v>27</v>
      </c>
    </row>
    <row r="2836" spans="1:5" ht="12.75">
      <c r="A2836" s="35" t="s">
        <v>55</v>
      </c>
      <c r="E2836" s="39" t="s">
        <v>4035</v>
      </c>
    </row>
    <row r="2837" spans="1:5" ht="12.75">
      <c r="A2837" s="35" t="s">
        <v>56</v>
      </c>
      <c r="E2837" s="40" t="s">
        <v>5</v>
      </c>
    </row>
    <row r="2838" spans="1:5" ht="12.75">
      <c r="A2838" t="s">
        <v>57</v>
      </c>
      <c r="E2838" s="39" t="s">
        <v>5</v>
      </c>
    </row>
    <row r="2839" spans="1:16" ht="12.75">
      <c r="A2839" t="s">
        <v>49</v>
      </c>
      <c s="34" t="s">
        <v>4036</v>
      </c>
      <c s="34" t="s">
        <v>4037</v>
      </c>
      <c s="35" t="s">
        <v>5</v>
      </c>
      <c s="6" t="s">
        <v>4038</v>
      </c>
      <c s="36" t="s">
        <v>1238</v>
      </c>
      <c s="37">
        <v>2</v>
      </c>
      <c s="36">
        <v>0</v>
      </c>
      <c s="36">
        <f>ROUND(G2839*H2839,6)</f>
      </c>
      <c r="L2839" s="38">
        <v>0</v>
      </c>
      <c s="32">
        <f>ROUND(ROUND(L2839,2)*ROUND(G2839,3),2)</f>
      </c>
      <c s="36" t="s">
        <v>99</v>
      </c>
      <c>
        <f>(M2839*21)/100</f>
      </c>
      <c t="s">
        <v>27</v>
      </c>
    </row>
    <row r="2840" spans="1:5" ht="12.75">
      <c r="A2840" s="35" t="s">
        <v>55</v>
      </c>
      <c r="E2840" s="39" t="s">
        <v>4038</v>
      </c>
    </row>
    <row r="2841" spans="1:5" ht="12.75">
      <c r="A2841" s="35" t="s">
        <v>56</v>
      </c>
      <c r="E2841" s="40" t="s">
        <v>5</v>
      </c>
    </row>
    <row r="2842" spans="1:5" ht="12.75">
      <c r="A2842" t="s">
        <v>57</v>
      </c>
      <c r="E2842" s="39" t="s">
        <v>5</v>
      </c>
    </row>
    <row r="2843" spans="1:16" ht="12.75">
      <c r="A2843" t="s">
        <v>49</v>
      </c>
      <c s="34" t="s">
        <v>4039</v>
      </c>
      <c s="34" t="s">
        <v>4040</v>
      </c>
      <c s="35" t="s">
        <v>5</v>
      </c>
      <c s="6" t="s">
        <v>4041</v>
      </c>
      <c s="36" t="s">
        <v>1238</v>
      </c>
      <c s="37">
        <v>1</v>
      </c>
      <c s="36">
        <v>0</v>
      </c>
      <c s="36">
        <f>ROUND(G2843*H2843,6)</f>
      </c>
      <c r="L2843" s="38">
        <v>0</v>
      </c>
      <c s="32">
        <f>ROUND(ROUND(L2843,2)*ROUND(G2843,3),2)</f>
      </c>
      <c s="36" t="s">
        <v>99</v>
      </c>
      <c>
        <f>(M2843*21)/100</f>
      </c>
      <c t="s">
        <v>27</v>
      </c>
    </row>
    <row r="2844" spans="1:5" ht="12.75">
      <c r="A2844" s="35" t="s">
        <v>55</v>
      </c>
      <c r="E2844" s="39" t="s">
        <v>4041</v>
      </c>
    </row>
    <row r="2845" spans="1:5" ht="12.75">
      <c r="A2845" s="35" t="s">
        <v>56</v>
      </c>
      <c r="E2845" s="40" t="s">
        <v>5</v>
      </c>
    </row>
    <row r="2846" spans="1:5" ht="12.75">
      <c r="A2846" t="s">
        <v>57</v>
      </c>
      <c r="E2846" s="39" t="s">
        <v>5</v>
      </c>
    </row>
    <row r="2847" spans="1:16" ht="12.75">
      <c r="A2847" t="s">
        <v>49</v>
      </c>
      <c s="34" t="s">
        <v>3326</v>
      </c>
      <c s="34" t="s">
        <v>4042</v>
      </c>
      <c s="35" t="s">
        <v>5</v>
      </c>
      <c s="6" t="s">
        <v>4043</v>
      </c>
      <c s="36" t="s">
        <v>1238</v>
      </c>
      <c s="37">
        <v>1</v>
      </c>
      <c s="36">
        <v>0</v>
      </c>
      <c s="36">
        <f>ROUND(G2847*H2847,6)</f>
      </c>
      <c r="L2847" s="38">
        <v>0</v>
      </c>
      <c s="32">
        <f>ROUND(ROUND(L2847,2)*ROUND(G2847,3),2)</f>
      </c>
      <c s="36" t="s">
        <v>99</v>
      </c>
      <c>
        <f>(M2847*21)/100</f>
      </c>
      <c t="s">
        <v>27</v>
      </c>
    </row>
    <row r="2848" spans="1:5" ht="12.75">
      <c r="A2848" s="35" t="s">
        <v>55</v>
      </c>
      <c r="E2848" s="39" t="s">
        <v>4043</v>
      </c>
    </row>
    <row r="2849" spans="1:5" ht="12.75">
      <c r="A2849" s="35" t="s">
        <v>56</v>
      </c>
      <c r="E2849" s="40" t="s">
        <v>5</v>
      </c>
    </row>
    <row r="2850" spans="1:5" ht="12.75">
      <c r="A2850" t="s">
        <v>57</v>
      </c>
      <c r="E2850" s="39" t="s">
        <v>5</v>
      </c>
    </row>
    <row r="2851" spans="1:16" ht="12.75">
      <c r="A2851" t="s">
        <v>49</v>
      </c>
      <c s="34" t="s">
        <v>4044</v>
      </c>
      <c s="34" t="s">
        <v>4045</v>
      </c>
      <c s="35" t="s">
        <v>5</v>
      </c>
      <c s="6" t="s">
        <v>4046</v>
      </c>
      <c s="36" t="s">
        <v>1238</v>
      </c>
      <c s="37">
        <v>1</v>
      </c>
      <c s="36">
        <v>0</v>
      </c>
      <c s="36">
        <f>ROUND(G2851*H2851,6)</f>
      </c>
      <c r="L2851" s="38">
        <v>0</v>
      </c>
      <c s="32">
        <f>ROUND(ROUND(L2851,2)*ROUND(G2851,3),2)</f>
      </c>
      <c s="36" t="s">
        <v>99</v>
      </c>
      <c>
        <f>(M2851*21)/100</f>
      </c>
      <c t="s">
        <v>27</v>
      </c>
    </row>
    <row r="2852" spans="1:5" ht="12.75">
      <c r="A2852" s="35" t="s">
        <v>55</v>
      </c>
      <c r="E2852" s="39" t="s">
        <v>4046</v>
      </c>
    </row>
    <row r="2853" spans="1:5" ht="12.75">
      <c r="A2853" s="35" t="s">
        <v>56</v>
      </c>
      <c r="E2853" s="40" t="s">
        <v>5</v>
      </c>
    </row>
    <row r="2854" spans="1:5" ht="12.75">
      <c r="A2854" t="s">
        <v>57</v>
      </c>
      <c r="E2854" s="39" t="s">
        <v>5</v>
      </c>
    </row>
    <row r="2855" spans="1:16" ht="12.75">
      <c r="A2855" t="s">
        <v>49</v>
      </c>
      <c s="34" t="s">
        <v>4047</v>
      </c>
      <c s="34" t="s">
        <v>4048</v>
      </c>
      <c s="35" t="s">
        <v>5</v>
      </c>
      <c s="6" t="s">
        <v>4049</v>
      </c>
      <c s="36" t="s">
        <v>1238</v>
      </c>
      <c s="37">
        <v>1</v>
      </c>
      <c s="36">
        <v>0</v>
      </c>
      <c s="36">
        <f>ROUND(G2855*H2855,6)</f>
      </c>
      <c r="L2855" s="38">
        <v>0</v>
      </c>
      <c s="32">
        <f>ROUND(ROUND(L2855,2)*ROUND(G2855,3),2)</f>
      </c>
      <c s="36" t="s">
        <v>99</v>
      </c>
      <c>
        <f>(M2855*21)/100</f>
      </c>
      <c t="s">
        <v>27</v>
      </c>
    </row>
    <row r="2856" spans="1:5" ht="12.75">
      <c r="A2856" s="35" t="s">
        <v>55</v>
      </c>
      <c r="E2856" s="39" t="s">
        <v>4049</v>
      </c>
    </row>
    <row r="2857" spans="1:5" ht="12.75">
      <c r="A2857" s="35" t="s">
        <v>56</v>
      </c>
      <c r="E2857" s="40" t="s">
        <v>5</v>
      </c>
    </row>
    <row r="2858" spans="1:5" ht="12.75">
      <c r="A2858" t="s">
        <v>57</v>
      </c>
      <c r="E2858" s="39" t="s">
        <v>5</v>
      </c>
    </row>
    <row r="2859" spans="1:16" ht="12.75">
      <c r="A2859" t="s">
        <v>49</v>
      </c>
      <c s="34" t="s">
        <v>47</v>
      </c>
      <c s="34" t="s">
        <v>4050</v>
      </c>
      <c s="35" t="s">
        <v>5</v>
      </c>
      <c s="6" t="s">
        <v>4051</v>
      </c>
      <c s="36" t="s">
        <v>1238</v>
      </c>
      <c s="37">
        <v>1</v>
      </c>
      <c s="36">
        <v>0</v>
      </c>
      <c s="36">
        <f>ROUND(G2859*H2859,6)</f>
      </c>
      <c r="L2859" s="38">
        <v>0</v>
      </c>
      <c s="32">
        <f>ROUND(ROUND(L2859,2)*ROUND(G2859,3),2)</f>
      </c>
      <c s="36" t="s">
        <v>99</v>
      </c>
      <c>
        <f>(M2859*21)/100</f>
      </c>
      <c t="s">
        <v>27</v>
      </c>
    </row>
    <row r="2860" spans="1:5" ht="12.75">
      <c r="A2860" s="35" t="s">
        <v>55</v>
      </c>
      <c r="E2860" s="39" t="s">
        <v>4051</v>
      </c>
    </row>
    <row r="2861" spans="1:5" ht="12.75">
      <c r="A2861" s="35" t="s">
        <v>56</v>
      </c>
      <c r="E2861" s="40" t="s">
        <v>5</v>
      </c>
    </row>
    <row r="2862" spans="1:5" ht="12.75">
      <c r="A2862" t="s">
        <v>57</v>
      </c>
      <c r="E2862" s="39" t="s">
        <v>5</v>
      </c>
    </row>
    <row r="2863" spans="1:16" ht="25.5">
      <c r="A2863" t="s">
        <v>49</v>
      </c>
      <c s="34" t="s">
        <v>59</v>
      </c>
      <c s="34" t="s">
        <v>4052</v>
      </c>
      <c s="35" t="s">
        <v>5</v>
      </c>
      <c s="6" t="s">
        <v>4053</v>
      </c>
      <c s="36" t="s">
        <v>1238</v>
      </c>
      <c s="37">
        <v>1</v>
      </c>
      <c s="36">
        <v>0</v>
      </c>
      <c s="36">
        <f>ROUND(G2863*H2863,6)</f>
      </c>
      <c r="L2863" s="38">
        <v>0</v>
      </c>
      <c s="32">
        <f>ROUND(ROUND(L2863,2)*ROUND(G2863,3),2)</f>
      </c>
      <c s="36" t="s">
        <v>99</v>
      </c>
      <c>
        <f>(M2863*21)/100</f>
      </c>
      <c t="s">
        <v>27</v>
      </c>
    </row>
    <row r="2864" spans="1:5" ht="38.25">
      <c r="A2864" s="35" t="s">
        <v>55</v>
      </c>
      <c r="E2864" s="39" t="s">
        <v>4054</v>
      </c>
    </row>
    <row r="2865" spans="1:5" ht="12.75">
      <c r="A2865" s="35" t="s">
        <v>56</v>
      </c>
      <c r="E2865" s="40" t="s">
        <v>5</v>
      </c>
    </row>
    <row r="2866" spans="1:5" ht="12.75">
      <c r="A2866" t="s">
        <v>57</v>
      </c>
      <c r="E2866" s="39" t="s">
        <v>5</v>
      </c>
    </row>
    <row r="2867" spans="1:16" ht="12.75">
      <c r="A2867" t="s">
        <v>49</v>
      </c>
      <c s="34" t="s">
        <v>4055</v>
      </c>
      <c s="34" t="s">
        <v>4056</v>
      </c>
      <c s="35" t="s">
        <v>5</v>
      </c>
      <c s="6" t="s">
        <v>4057</v>
      </c>
      <c s="36" t="s">
        <v>1238</v>
      </c>
      <c s="37">
        <v>5</v>
      </c>
      <c s="36">
        <v>0</v>
      </c>
      <c s="36">
        <f>ROUND(G2867*H2867,6)</f>
      </c>
      <c r="L2867" s="38">
        <v>0</v>
      </c>
      <c s="32">
        <f>ROUND(ROUND(L2867,2)*ROUND(G2867,3),2)</f>
      </c>
      <c s="36" t="s">
        <v>99</v>
      </c>
      <c>
        <f>(M2867*21)/100</f>
      </c>
      <c t="s">
        <v>27</v>
      </c>
    </row>
    <row r="2868" spans="1:5" ht="12.75">
      <c r="A2868" s="35" t="s">
        <v>55</v>
      </c>
      <c r="E2868" s="39" t="s">
        <v>4057</v>
      </c>
    </row>
    <row r="2869" spans="1:5" ht="12.75">
      <c r="A2869" s="35" t="s">
        <v>56</v>
      </c>
      <c r="E2869" s="40" t="s">
        <v>5</v>
      </c>
    </row>
    <row r="2870" spans="1:5" ht="12.75">
      <c r="A2870" t="s">
        <v>57</v>
      </c>
      <c r="E2870" s="39" t="s">
        <v>5</v>
      </c>
    </row>
    <row r="2871" spans="1:16" ht="25.5">
      <c r="A2871" t="s">
        <v>49</v>
      </c>
      <c s="34" t="s">
        <v>4058</v>
      </c>
      <c s="34" t="s">
        <v>4059</v>
      </c>
      <c s="35" t="s">
        <v>5</v>
      </c>
      <c s="6" t="s">
        <v>4060</v>
      </c>
      <c s="36" t="s">
        <v>1238</v>
      </c>
      <c s="37">
        <v>1</v>
      </c>
      <c s="36">
        <v>0</v>
      </c>
      <c s="36">
        <f>ROUND(G2871*H2871,6)</f>
      </c>
      <c r="L2871" s="38">
        <v>0</v>
      </c>
      <c s="32">
        <f>ROUND(ROUND(L2871,2)*ROUND(G2871,3),2)</f>
      </c>
      <c s="36" t="s">
        <v>99</v>
      </c>
      <c>
        <f>(M2871*21)/100</f>
      </c>
      <c t="s">
        <v>27</v>
      </c>
    </row>
    <row r="2872" spans="1:5" ht="25.5">
      <c r="A2872" s="35" t="s">
        <v>55</v>
      </c>
      <c r="E2872" s="39" t="s">
        <v>4060</v>
      </c>
    </row>
    <row r="2873" spans="1:5" ht="12.75">
      <c r="A2873" s="35" t="s">
        <v>56</v>
      </c>
      <c r="E2873" s="40" t="s">
        <v>5</v>
      </c>
    </row>
    <row r="2874" spans="1:5" ht="12.75">
      <c r="A2874" t="s">
        <v>57</v>
      </c>
      <c r="E2874" s="39" t="s">
        <v>5</v>
      </c>
    </row>
    <row r="2875" spans="1:16" ht="12.75">
      <c r="A2875" t="s">
        <v>49</v>
      </c>
      <c s="34" t="s">
        <v>4061</v>
      </c>
      <c s="34" t="s">
        <v>4062</v>
      </c>
      <c s="35" t="s">
        <v>5</v>
      </c>
      <c s="6" t="s">
        <v>4063</v>
      </c>
      <c s="36" t="s">
        <v>1238</v>
      </c>
      <c s="37">
        <v>1</v>
      </c>
      <c s="36">
        <v>0</v>
      </c>
      <c s="36">
        <f>ROUND(G2875*H2875,6)</f>
      </c>
      <c r="L2875" s="38">
        <v>0</v>
      </c>
      <c s="32">
        <f>ROUND(ROUND(L2875,2)*ROUND(G2875,3),2)</f>
      </c>
      <c s="36" t="s">
        <v>99</v>
      </c>
      <c>
        <f>(M2875*21)/100</f>
      </c>
      <c t="s">
        <v>27</v>
      </c>
    </row>
    <row r="2876" spans="1:5" ht="12.75">
      <c r="A2876" s="35" t="s">
        <v>55</v>
      </c>
      <c r="E2876" s="39" t="s">
        <v>4063</v>
      </c>
    </row>
    <row r="2877" spans="1:5" ht="12.75">
      <c r="A2877" s="35" t="s">
        <v>56</v>
      </c>
      <c r="E2877" s="40" t="s">
        <v>5</v>
      </c>
    </row>
    <row r="2878" spans="1:5" ht="12.75">
      <c r="A2878" t="s">
        <v>57</v>
      </c>
      <c r="E2878" s="39" t="s">
        <v>5</v>
      </c>
    </row>
    <row r="2879" spans="1:16" ht="12.75">
      <c r="A2879" t="s">
        <v>49</v>
      </c>
      <c s="34" t="s">
        <v>4064</v>
      </c>
      <c s="34" t="s">
        <v>4065</v>
      </c>
      <c s="35" t="s">
        <v>5</v>
      </c>
      <c s="6" t="s">
        <v>4066</v>
      </c>
      <c s="36" t="s">
        <v>1238</v>
      </c>
      <c s="37">
        <v>1</v>
      </c>
      <c s="36">
        <v>0</v>
      </c>
      <c s="36">
        <f>ROUND(G2879*H2879,6)</f>
      </c>
      <c r="L2879" s="38">
        <v>0</v>
      </c>
      <c s="32">
        <f>ROUND(ROUND(L2879,2)*ROUND(G2879,3),2)</f>
      </c>
      <c s="36" t="s">
        <v>99</v>
      </c>
      <c>
        <f>(M2879*21)/100</f>
      </c>
      <c t="s">
        <v>27</v>
      </c>
    </row>
    <row r="2880" spans="1:5" ht="12.75">
      <c r="A2880" s="35" t="s">
        <v>55</v>
      </c>
      <c r="E2880" s="39" t="s">
        <v>4066</v>
      </c>
    </row>
    <row r="2881" spans="1:5" ht="12.75">
      <c r="A2881" s="35" t="s">
        <v>56</v>
      </c>
      <c r="E2881" s="40" t="s">
        <v>5</v>
      </c>
    </row>
    <row r="2882" spans="1:5" ht="12.75">
      <c r="A2882" t="s">
        <v>57</v>
      </c>
      <c r="E2882" s="39" t="s">
        <v>5</v>
      </c>
    </row>
    <row r="2883" spans="1:16" ht="12.75">
      <c r="A2883" t="s">
        <v>49</v>
      </c>
      <c s="34" t="s">
        <v>4067</v>
      </c>
      <c s="34" t="s">
        <v>4068</v>
      </c>
      <c s="35" t="s">
        <v>5</v>
      </c>
      <c s="6" t="s">
        <v>4069</v>
      </c>
      <c s="36" t="s">
        <v>1238</v>
      </c>
      <c s="37">
        <v>5</v>
      </c>
      <c s="36">
        <v>0</v>
      </c>
      <c s="36">
        <f>ROUND(G2883*H2883,6)</f>
      </c>
      <c r="L2883" s="38">
        <v>0</v>
      </c>
      <c s="32">
        <f>ROUND(ROUND(L2883,2)*ROUND(G2883,3),2)</f>
      </c>
      <c s="36" t="s">
        <v>99</v>
      </c>
      <c>
        <f>(M2883*21)/100</f>
      </c>
      <c t="s">
        <v>27</v>
      </c>
    </row>
    <row r="2884" spans="1:5" ht="12.75">
      <c r="A2884" s="35" t="s">
        <v>55</v>
      </c>
      <c r="E2884" s="39" t="s">
        <v>4069</v>
      </c>
    </row>
    <row r="2885" spans="1:5" ht="12.75">
      <c r="A2885" s="35" t="s">
        <v>56</v>
      </c>
      <c r="E2885" s="40" t="s">
        <v>5</v>
      </c>
    </row>
    <row r="2886" spans="1:5" ht="12.75">
      <c r="A2886" t="s">
        <v>57</v>
      </c>
      <c r="E2886" s="39" t="s">
        <v>5</v>
      </c>
    </row>
    <row r="2887" spans="1:16" ht="12.75">
      <c r="A2887" t="s">
        <v>49</v>
      </c>
      <c s="34" t="s">
        <v>4070</v>
      </c>
      <c s="34" t="s">
        <v>4071</v>
      </c>
      <c s="35" t="s">
        <v>5</v>
      </c>
      <c s="6" t="s">
        <v>4072</v>
      </c>
      <c s="36" t="s">
        <v>1238</v>
      </c>
      <c s="37">
        <v>1</v>
      </c>
      <c s="36">
        <v>0</v>
      </c>
      <c s="36">
        <f>ROUND(G2887*H2887,6)</f>
      </c>
      <c r="L2887" s="38">
        <v>0</v>
      </c>
      <c s="32">
        <f>ROUND(ROUND(L2887,2)*ROUND(G2887,3),2)</f>
      </c>
      <c s="36" t="s">
        <v>99</v>
      </c>
      <c>
        <f>(M2887*21)/100</f>
      </c>
      <c t="s">
        <v>27</v>
      </c>
    </row>
    <row r="2888" spans="1:5" ht="12.75">
      <c r="A2888" s="35" t="s">
        <v>55</v>
      </c>
      <c r="E2888" s="39" t="s">
        <v>4072</v>
      </c>
    </row>
    <row r="2889" spans="1:5" ht="12.75">
      <c r="A2889" s="35" t="s">
        <v>56</v>
      </c>
      <c r="E2889" s="40" t="s">
        <v>5</v>
      </c>
    </row>
    <row r="2890" spans="1:5" ht="12.75">
      <c r="A2890" t="s">
        <v>57</v>
      </c>
      <c r="E2890" s="39" t="s">
        <v>5</v>
      </c>
    </row>
    <row r="2891" spans="1:16" ht="12.75">
      <c r="A2891" t="s">
        <v>49</v>
      </c>
      <c s="34" t="s">
        <v>4073</v>
      </c>
      <c s="34" t="s">
        <v>4074</v>
      </c>
      <c s="35" t="s">
        <v>5</v>
      </c>
      <c s="6" t="s">
        <v>4075</v>
      </c>
      <c s="36" t="s">
        <v>1238</v>
      </c>
      <c s="37">
        <v>1</v>
      </c>
      <c s="36">
        <v>0</v>
      </c>
      <c s="36">
        <f>ROUND(G2891*H2891,6)</f>
      </c>
      <c r="L2891" s="38">
        <v>0</v>
      </c>
      <c s="32">
        <f>ROUND(ROUND(L2891,2)*ROUND(G2891,3),2)</f>
      </c>
      <c s="36" t="s">
        <v>99</v>
      </c>
      <c>
        <f>(M2891*21)/100</f>
      </c>
      <c t="s">
        <v>27</v>
      </c>
    </row>
    <row r="2892" spans="1:5" ht="12.75">
      <c r="A2892" s="35" t="s">
        <v>55</v>
      </c>
      <c r="E2892" s="39" t="s">
        <v>4075</v>
      </c>
    </row>
    <row r="2893" spans="1:5" ht="12.75">
      <c r="A2893" s="35" t="s">
        <v>56</v>
      </c>
      <c r="E2893" s="40" t="s">
        <v>5</v>
      </c>
    </row>
    <row r="2894" spans="1:5" ht="12.75">
      <c r="A2894" t="s">
        <v>57</v>
      </c>
      <c r="E2894" s="39" t="s">
        <v>5</v>
      </c>
    </row>
    <row r="2895" spans="1:16" ht="12.75">
      <c r="A2895" t="s">
        <v>49</v>
      </c>
      <c s="34" t="s">
        <v>4076</v>
      </c>
      <c s="34" t="s">
        <v>4077</v>
      </c>
      <c s="35" t="s">
        <v>5</v>
      </c>
      <c s="6" t="s">
        <v>4078</v>
      </c>
      <c s="36" t="s">
        <v>1238</v>
      </c>
      <c s="37">
        <v>1</v>
      </c>
      <c s="36">
        <v>0</v>
      </c>
      <c s="36">
        <f>ROUND(G2895*H2895,6)</f>
      </c>
      <c r="L2895" s="38">
        <v>0</v>
      </c>
      <c s="32">
        <f>ROUND(ROUND(L2895,2)*ROUND(G2895,3),2)</f>
      </c>
      <c s="36" t="s">
        <v>99</v>
      </c>
      <c>
        <f>(M2895*21)/100</f>
      </c>
      <c t="s">
        <v>27</v>
      </c>
    </row>
    <row r="2896" spans="1:5" ht="12.75">
      <c r="A2896" s="35" t="s">
        <v>55</v>
      </c>
      <c r="E2896" s="39" t="s">
        <v>4078</v>
      </c>
    </row>
    <row r="2897" spans="1:5" ht="12.75">
      <c r="A2897" s="35" t="s">
        <v>56</v>
      </c>
      <c r="E2897" s="40" t="s">
        <v>5</v>
      </c>
    </row>
    <row r="2898" spans="1:5" ht="12.75">
      <c r="A2898" t="s">
        <v>57</v>
      </c>
      <c r="E2898" s="39" t="s">
        <v>5</v>
      </c>
    </row>
    <row r="2899" spans="1:16" ht="12.75">
      <c r="A2899" t="s">
        <v>49</v>
      </c>
      <c s="34" t="s">
        <v>3978</v>
      </c>
      <c s="34" t="s">
        <v>4079</v>
      </c>
      <c s="35" t="s">
        <v>5</v>
      </c>
      <c s="6" t="s">
        <v>4080</v>
      </c>
      <c s="36" t="s">
        <v>1238</v>
      </c>
      <c s="37">
        <v>1</v>
      </c>
      <c s="36">
        <v>0</v>
      </c>
      <c s="36">
        <f>ROUND(G2899*H2899,6)</f>
      </c>
      <c r="L2899" s="38">
        <v>0</v>
      </c>
      <c s="32">
        <f>ROUND(ROUND(L2899,2)*ROUND(G2899,3),2)</f>
      </c>
      <c s="36" t="s">
        <v>99</v>
      </c>
      <c>
        <f>(M2899*21)/100</f>
      </c>
      <c t="s">
        <v>27</v>
      </c>
    </row>
    <row r="2900" spans="1:5" ht="12.75">
      <c r="A2900" s="35" t="s">
        <v>55</v>
      </c>
      <c r="E2900" s="39" t="s">
        <v>4080</v>
      </c>
    </row>
    <row r="2901" spans="1:5" ht="12.75">
      <c r="A2901" s="35" t="s">
        <v>56</v>
      </c>
      <c r="E2901" s="40" t="s">
        <v>5</v>
      </c>
    </row>
    <row r="2902" spans="1:5" ht="12.75">
      <c r="A2902" t="s">
        <v>57</v>
      </c>
      <c r="E2902" s="39" t="s">
        <v>5</v>
      </c>
    </row>
    <row r="2903" spans="1:16" ht="12.75">
      <c r="A2903" t="s">
        <v>49</v>
      </c>
      <c s="34" t="s">
        <v>4081</v>
      </c>
      <c s="34" t="s">
        <v>4082</v>
      </c>
      <c s="35" t="s">
        <v>5</v>
      </c>
      <c s="6" t="s">
        <v>4083</v>
      </c>
      <c s="36" t="s">
        <v>1238</v>
      </c>
      <c s="37">
        <v>1</v>
      </c>
      <c s="36">
        <v>0</v>
      </c>
      <c s="36">
        <f>ROUND(G2903*H2903,6)</f>
      </c>
      <c r="L2903" s="38">
        <v>0</v>
      </c>
      <c s="32">
        <f>ROUND(ROUND(L2903,2)*ROUND(G2903,3),2)</f>
      </c>
      <c s="36" t="s">
        <v>99</v>
      </c>
      <c>
        <f>(M2903*21)/100</f>
      </c>
      <c t="s">
        <v>27</v>
      </c>
    </row>
    <row r="2904" spans="1:5" ht="12.75">
      <c r="A2904" s="35" t="s">
        <v>55</v>
      </c>
      <c r="E2904" s="39" t="s">
        <v>4083</v>
      </c>
    </row>
    <row r="2905" spans="1:5" ht="12.75">
      <c r="A2905" s="35" t="s">
        <v>56</v>
      </c>
      <c r="E2905" s="40" t="s">
        <v>5</v>
      </c>
    </row>
    <row r="2906" spans="1:5" ht="12.75">
      <c r="A2906" t="s">
        <v>57</v>
      </c>
      <c r="E2906" s="39" t="s">
        <v>5</v>
      </c>
    </row>
    <row r="2907" spans="1:16" ht="12.75">
      <c r="A2907" t="s">
        <v>49</v>
      </c>
      <c s="34" t="s">
        <v>4084</v>
      </c>
      <c s="34" t="s">
        <v>4085</v>
      </c>
      <c s="35" t="s">
        <v>5</v>
      </c>
      <c s="6" t="s">
        <v>4086</v>
      </c>
      <c s="36" t="s">
        <v>1238</v>
      </c>
      <c s="37">
        <v>1</v>
      </c>
      <c s="36">
        <v>0</v>
      </c>
      <c s="36">
        <f>ROUND(G2907*H2907,6)</f>
      </c>
      <c r="L2907" s="38">
        <v>0</v>
      </c>
      <c s="32">
        <f>ROUND(ROUND(L2907,2)*ROUND(G2907,3),2)</f>
      </c>
      <c s="36" t="s">
        <v>99</v>
      </c>
      <c>
        <f>(M2907*21)/100</f>
      </c>
      <c t="s">
        <v>27</v>
      </c>
    </row>
    <row r="2908" spans="1:5" ht="12.75">
      <c r="A2908" s="35" t="s">
        <v>55</v>
      </c>
      <c r="E2908" s="39" t="s">
        <v>4086</v>
      </c>
    </row>
    <row r="2909" spans="1:5" ht="12.75">
      <c r="A2909" s="35" t="s">
        <v>56</v>
      </c>
      <c r="E2909" s="40" t="s">
        <v>5</v>
      </c>
    </row>
    <row r="2910" spans="1:5" ht="12.75">
      <c r="A2910" t="s">
        <v>57</v>
      </c>
      <c r="E2910" s="39" t="s">
        <v>5</v>
      </c>
    </row>
    <row r="2911" spans="1:16" ht="12.75">
      <c r="A2911" t="s">
        <v>49</v>
      </c>
      <c s="34" t="s">
        <v>4087</v>
      </c>
      <c s="34" t="s">
        <v>4088</v>
      </c>
      <c s="35" t="s">
        <v>5</v>
      </c>
      <c s="6" t="s">
        <v>4089</v>
      </c>
      <c s="36" t="s">
        <v>1238</v>
      </c>
      <c s="37">
        <v>50</v>
      </c>
      <c s="36">
        <v>0</v>
      </c>
      <c s="36">
        <f>ROUND(G2911*H2911,6)</f>
      </c>
      <c r="L2911" s="38">
        <v>0</v>
      </c>
      <c s="32">
        <f>ROUND(ROUND(L2911,2)*ROUND(G2911,3),2)</f>
      </c>
      <c s="36" t="s">
        <v>99</v>
      </c>
      <c>
        <f>(M2911*21)/100</f>
      </c>
      <c t="s">
        <v>27</v>
      </c>
    </row>
    <row r="2912" spans="1:5" ht="12.75">
      <c r="A2912" s="35" t="s">
        <v>55</v>
      </c>
      <c r="E2912" s="39" t="s">
        <v>4089</v>
      </c>
    </row>
    <row r="2913" spans="1:5" ht="12.75">
      <c r="A2913" s="35" t="s">
        <v>56</v>
      </c>
      <c r="E2913" s="40" t="s">
        <v>5</v>
      </c>
    </row>
    <row r="2914" spans="1:5" ht="12.75">
      <c r="A2914" t="s">
        <v>57</v>
      </c>
      <c r="E2914" s="39" t="s">
        <v>5</v>
      </c>
    </row>
    <row r="2915" spans="1:16" ht="12.75">
      <c r="A2915" t="s">
        <v>49</v>
      </c>
      <c s="34" t="s">
        <v>4090</v>
      </c>
      <c s="34" t="s">
        <v>4091</v>
      </c>
      <c s="35" t="s">
        <v>5</v>
      </c>
      <c s="6" t="s">
        <v>4092</v>
      </c>
      <c s="36" t="s">
        <v>1238</v>
      </c>
      <c s="37">
        <v>2</v>
      </c>
      <c s="36">
        <v>0</v>
      </c>
      <c s="36">
        <f>ROUND(G2915*H2915,6)</f>
      </c>
      <c r="L2915" s="38">
        <v>0</v>
      </c>
      <c s="32">
        <f>ROUND(ROUND(L2915,2)*ROUND(G2915,3),2)</f>
      </c>
      <c s="36" t="s">
        <v>99</v>
      </c>
      <c>
        <f>(M2915*21)/100</f>
      </c>
      <c t="s">
        <v>27</v>
      </c>
    </row>
    <row r="2916" spans="1:5" ht="12.75">
      <c r="A2916" s="35" t="s">
        <v>55</v>
      </c>
      <c r="E2916" s="39" t="s">
        <v>4092</v>
      </c>
    </row>
    <row r="2917" spans="1:5" ht="12.75">
      <c r="A2917" s="35" t="s">
        <v>56</v>
      </c>
      <c r="E2917" s="40" t="s">
        <v>5</v>
      </c>
    </row>
    <row r="2918" spans="1:5" ht="12.75">
      <c r="A2918" t="s">
        <v>57</v>
      </c>
      <c r="E2918" s="39" t="s">
        <v>5</v>
      </c>
    </row>
    <row r="2919" spans="1:16" ht="12.75">
      <c r="A2919" t="s">
        <v>49</v>
      </c>
      <c s="34" t="s">
        <v>4093</v>
      </c>
      <c s="34" t="s">
        <v>4094</v>
      </c>
      <c s="35" t="s">
        <v>5</v>
      </c>
      <c s="6" t="s">
        <v>4095</v>
      </c>
      <c s="36" t="s">
        <v>1238</v>
      </c>
      <c s="37">
        <v>1</v>
      </c>
      <c s="36">
        <v>0</v>
      </c>
      <c s="36">
        <f>ROUND(G2919*H2919,6)</f>
      </c>
      <c r="L2919" s="38">
        <v>0</v>
      </c>
      <c s="32">
        <f>ROUND(ROUND(L2919,2)*ROUND(G2919,3),2)</f>
      </c>
      <c s="36" t="s">
        <v>99</v>
      </c>
      <c>
        <f>(M2919*21)/100</f>
      </c>
      <c t="s">
        <v>27</v>
      </c>
    </row>
    <row r="2920" spans="1:5" ht="12.75">
      <c r="A2920" s="35" t="s">
        <v>55</v>
      </c>
      <c r="E2920" s="39" t="s">
        <v>4095</v>
      </c>
    </row>
    <row r="2921" spans="1:5" ht="12.75">
      <c r="A2921" s="35" t="s">
        <v>56</v>
      </c>
      <c r="E2921" s="40" t="s">
        <v>5</v>
      </c>
    </row>
    <row r="2922" spans="1:5" ht="12.75">
      <c r="A2922" t="s">
        <v>57</v>
      </c>
      <c r="E2922" s="39" t="s">
        <v>5</v>
      </c>
    </row>
    <row r="2923" spans="1:16" ht="12.75">
      <c r="A2923" t="s">
        <v>49</v>
      </c>
      <c s="34" t="s">
        <v>4096</v>
      </c>
      <c s="34" t="s">
        <v>4097</v>
      </c>
      <c s="35" t="s">
        <v>5</v>
      </c>
      <c s="6" t="s">
        <v>4098</v>
      </c>
      <c s="36" t="s">
        <v>1238</v>
      </c>
      <c s="37">
        <v>1</v>
      </c>
      <c s="36">
        <v>0</v>
      </c>
      <c s="36">
        <f>ROUND(G2923*H2923,6)</f>
      </c>
      <c r="L2923" s="38">
        <v>0</v>
      </c>
      <c s="32">
        <f>ROUND(ROUND(L2923,2)*ROUND(G2923,3),2)</f>
      </c>
      <c s="36" t="s">
        <v>99</v>
      </c>
      <c>
        <f>(M2923*21)/100</f>
      </c>
      <c t="s">
        <v>27</v>
      </c>
    </row>
    <row r="2924" spans="1:5" ht="12.75">
      <c r="A2924" s="35" t="s">
        <v>55</v>
      </c>
      <c r="E2924" s="39" t="s">
        <v>4098</v>
      </c>
    </row>
    <row r="2925" spans="1:5" ht="12.75">
      <c r="A2925" s="35" t="s">
        <v>56</v>
      </c>
      <c r="E2925" s="40" t="s">
        <v>5</v>
      </c>
    </row>
    <row r="2926" spans="1:5" ht="12.75">
      <c r="A2926" t="s">
        <v>57</v>
      </c>
      <c r="E2926" s="39" t="s">
        <v>5</v>
      </c>
    </row>
    <row r="2927" spans="1:16" ht="25.5">
      <c r="A2927" t="s">
        <v>49</v>
      </c>
      <c s="34" t="s">
        <v>4099</v>
      </c>
      <c s="34" t="s">
        <v>4100</v>
      </c>
      <c s="35" t="s">
        <v>5</v>
      </c>
      <c s="6" t="s">
        <v>4053</v>
      </c>
      <c s="36" t="s">
        <v>1238</v>
      </c>
      <c s="37">
        <v>1</v>
      </c>
      <c s="36">
        <v>0</v>
      </c>
      <c s="36">
        <f>ROUND(G2927*H2927,6)</f>
      </c>
      <c r="L2927" s="38">
        <v>0</v>
      </c>
      <c s="32">
        <f>ROUND(ROUND(L2927,2)*ROUND(G2927,3),2)</f>
      </c>
      <c s="36" t="s">
        <v>99</v>
      </c>
      <c>
        <f>(M2927*21)/100</f>
      </c>
      <c t="s">
        <v>27</v>
      </c>
    </row>
    <row r="2928" spans="1:5" ht="38.25">
      <c r="A2928" s="35" t="s">
        <v>55</v>
      </c>
      <c r="E2928" s="39" t="s">
        <v>4101</v>
      </c>
    </row>
    <row r="2929" spans="1:5" ht="12.75">
      <c r="A2929" s="35" t="s">
        <v>56</v>
      </c>
      <c r="E2929" s="40" t="s">
        <v>5</v>
      </c>
    </row>
    <row r="2930" spans="1:5" ht="12.75">
      <c r="A2930" t="s">
        <v>57</v>
      </c>
      <c r="E2930" s="39" t="s">
        <v>5</v>
      </c>
    </row>
    <row r="2931" spans="1:16" ht="12.75">
      <c r="A2931" t="s">
        <v>49</v>
      </c>
      <c s="34" t="s">
        <v>4102</v>
      </c>
      <c s="34" t="s">
        <v>4103</v>
      </c>
      <c s="35" t="s">
        <v>5</v>
      </c>
      <c s="6" t="s">
        <v>4104</v>
      </c>
      <c s="36" t="s">
        <v>1238</v>
      </c>
      <c s="37">
        <v>1</v>
      </c>
      <c s="36">
        <v>0</v>
      </c>
      <c s="36">
        <f>ROUND(G2931*H2931,6)</f>
      </c>
      <c r="L2931" s="38">
        <v>0</v>
      </c>
      <c s="32">
        <f>ROUND(ROUND(L2931,2)*ROUND(G2931,3),2)</f>
      </c>
      <c s="36" t="s">
        <v>99</v>
      </c>
      <c>
        <f>(M2931*21)/100</f>
      </c>
      <c t="s">
        <v>27</v>
      </c>
    </row>
    <row r="2932" spans="1:5" ht="12.75">
      <c r="A2932" s="35" t="s">
        <v>55</v>
      </c>
      <c r="E2932" s="39" t="s">
        <v>4104</v>
      </c>
    </row>
    <row r="2933" spans="1:5" ht="12.75">
      <c r="A2933" s="35" t="s">
        <v>56</v>
      </c>
      <c r="E2933" s="40" t="s">
        <v>5</v>
      </c>
    </row>
    <row r="2934" spans="1:5" ht="12.75">
      <c r="A2934" t="s">
        <v>57</v>
      </c>
      <c r="E2934" s="39" t="s">
        <v>5</v>
      </c>
    </row>
    <row r="2935" spans="1:16" ht="12.75">
      <c r="A2935" t="s">
        <v>49</v>
      </c>
      <c s="34" t="s">
        <v>4105</v>
      </c>
      <c s="34" t="s">
        <v>4106</v>
      </c>
      <c s="35" t="s">
        <v>5</v>
      </c>
      <c s="6" t="s">
        <v>4104</v>
      </c>
      <c s="36" t="s">
        <v>1238</v>
      </c>
      <c s="37">
        <v>1</v>
      </c>
      <c s="36">
        <v>0</v>
      </c>
      <c s="36">
        <f>ROUND(G2935*H2935,6)</f>
      </c>
      <c r="L2935" s="38">
        <v>0</v>
      </c>
      <c s="32">
        <f>ROUND(ROUND(L2935,2)*ROUND(G2935,3),2)</f>
      </c>
      <c s="36" t="s">
        <v>99</v>
      </c>
      <c>
        <f>(M2935*21)/100</f>
      </c>
      <c t="s">
        <v>27</v>
      </c>
    </row>
    <row r="2936" spans="1:5" ht="12.75">
      <c r="A2936" s="35" t="s">
        <v>55</v>
      </c>
      <c r="E2936" s="39" t="s">
        <v>4104</v>
      </c>
    </row>
    <row r="2937" spans="1:5" ht="12.75">
      <c r="A2937" s="35" t="s">
        <v>56</v>
      </c>
      <c r="E2937" s="40" t="s">
        <v>5</v>
      </c>
    </row>
    <row r="2938" spans="1:5" ht="12.75">
      <c r="A2938" t="s">
        <v>57</v>
      </c>
      <c r="E2938" s="39" t="s">
        <v>5</v>
      </c>
    </row>
    <row r="2939" spans="1:16" ht="12.75">
      <c r="A2939" t="s">
        <v>49</v>
      </c>
      <c s="34" t="s">
        <v>4107</v>
      </c>
      <c s="34" t="s">
        <v>4108</v>
      </c>
      <c s="35" t="s">
        <v>5</v>
      </c>
      <c s="6" t="s">
        <v>4109</v>
      </c>
      <c s="36" t="s">
        <v>1238</v>
      </c>
      <c s="37">
        <v>1</v>
      </c>
      <c s="36">
        <v>0</v>
      </c>
      <c s="36">
        <f>ROUND(G2939*H2939,6)</f>
      </c>
      <c r="L2939" s="38">
        <v>0</v>
      </c>
      <c s="32">
        <f>ROUND(ROUND(L2939,2)*ROUND(G2939,3),2)</f>
      </c>
      <c s="36" t="s">
        <v>99</v>
      </c>
      <c>
        <f>(M2939*21)/100</f>
      </c>
      <c t="s">
        <v>27</v>
      </c>
    </row>
    <row r="2940" spans="1:5" ht="12.75">
      <c r="A2940" s="35" t="s">
        <v>55</v>
      </c>
      <c r="E2940" s="39" t="s">
        <v>4109</v>
      </c>
    </row>
    <row r="2941" spans="1:5" ht="12.75">
      <c r="A2941" s="35" t="s">
        <v>56</v>
      </c>
      <c r="E2941" s="40" t="s">
        <v>5</v>
      </c>
    </row>
    <row r="2942" spans="1:5" ht="12.75">
      <c r="A2942" t="s">
        <v>57</v>
      </c>
      <c r="E2942" s="39" t="s">
        <v>5</v>
      </c>
    </row>
    <row r="2943" spans="1:16" ht="12.75">
      <c r="A2943" t="s">
        <v>49</v>
      </c>
      <c s="34" t="s">
        <v>4110</v>
      </c>
      <c s="34" t="s">
        <v>4111</v>
      </c>
      <c s="35" t="s">
        <v>5</v>
      </c>
      <c s="6" t="s">
        <v>4112</v>
      </c>
      <c s="36" t="s">
        <v>1238</v>
      </c>
      <c s="37">
        <v>1</v>
      </c>
      <c s="36">
        <v>0</v>
      </c>
      <c s="36">
        <f>ROUND(G2943*H2943,6)</f>
      </c>
      <c r="L2943" s="38">
        <v>0</v>
      </c>
      <c s="32">
        <f>ROUND(ROUND(L2943,2)*ROUND(G2943,3),2)</f>
      </c>
      <c s="36" t="s">
        <v>99</v>
      </c>
      <c>
        <f>(M2943*21)/100</f>
      </c>
      <c t="s">
        <v>27</v>
      </c>
    </row>
    <row r="2944" spans="1:5" ht="12.75">
      <c r="A2944" s="35" t="s">
        <v>55</v>
      </c>
      <c r="E2944" s="39" t="s">
        <v>4112</v>
      </c>
    </row>
    <row r="2945" spans="1:5" ht="12.75">
      <c r="A2945" s="35" t="s">
        <v>56</v>
      </c>
      <c r="E2945" s="40" t="s">
        <v>5</v>
      </c>
    </row>
    <row r="2946" spans="1:5" ht="12.75">
      <c r="A2946" t="s">
        <v>57</v>
      </c>
      <c r="E2946" s="39" t="s">
        <v>5</v>
      </c>
    </row>
    <row r="2947" spans="1:16" ht="12.75">
      <c r="A2947" t="s">
        <v>49</v>
      </c>
      <c s="34" t="s">
        <v>4113</v>
      </c>
      <c s="34" t="s">
        <v>4114</v>
      </c>
      <c s="35" t="s">
        <v>5</v>
      </c>
      <c s="6" t="s">
        <v>4115</v>
      </c>
      <c s="36" t="s">
        <v>1238</v>
      </c>
      <c s="37">
        <v>1</v>
      </c>
      <c s="36">
        <v>0</v>
      </c>
      <c s="36">
        <f>ROUND(G2947*H2947,6)</f>
      </c>
      <c r="L2947" s="38">
        <v>0</v>
      </c>
      <c s="32">
        <f>ROUND(ROUND(L2947,2)*ROUND(G2947,3),2)</f>
      </c>
      <c s="36" t="s">
        <v>99</v>
      </c>
      <c>
        <f>(M2947*21)/100</f>
      </c>
      <c t="s">
        <v>27</v>
      </c>
    </row>
    <row r="2948" spans="1:5" ht="12.75">
      <c r="A2948" s="35" t="s">
        <v>55</v>
      </c>
      <c r="E2948" s="39" t="s">
        <v>4115</v>
      </c>
    </row>
    <row r="2949" spans="1:5" ht="12.75">
      <c r="A2949" s="35" t="s">
        <v>56</v>
      </c>
      <c r="E2949" s="40" t="s">
        <v>5</v>
      </c>
    </row>
    <row r="2950" spans="1:5" ht="12.75">
      <c r="A2950" t="s">
        <v>57</v>
      </c>
      <c r="E2950" s="39" t="s">
        <v>5</v>
      </c>
    </row>
    <row r="2951" spans="1:16" ht="12.75">
      <c r="A2951" t="s">
        <v>49</v>
      </c>
      <c s="34" t="s">
        <v>4116</v>
      </c>
      <c s="34" t="s">
        <v>4117</v>
      </c>
      <c s="35" t="s">
        <v>5</v>
      </c>
      <c s="6" t="s">
        <v>4118</v>
      </c>
      <c s="36" t="s">
        <v>1238</v>
      </c>
      <c s="37">
        <v>1</v>
      </c>
      <c s="36">
        <v>0</v>
      </c>
      <c s="36">
        <f>ROUND(G2951*H2951,6)</f>
      </c>
      <c r="L2951" s="38">
        <v>0</v>
      </c>
      <c s="32">
        <f>ROUND(ROUND(L2951,2)*ROUND(G2951,3),2)</f>
      </c>
      <c s="36" t="s">
        <v>99</v>
      </c>
      <c>
        <f>(M2951*21)/100</f>
      </c>
      <c t="s">
        <v>27</v>
      </c>
    </row>
    <row r="2952" spans="1:5" ht="12.75">
      <c r="A2952" s="35" t="s">
        <v>55</v>
      </c>
      <c r="E2952" s="39" t="s">
        <v>4118</v>
      </c>
    </row>
    <row r="2953" spans="1:5" ht="12.75">
      <c r="A2953" s="35" t="s">
        <v>56</v>
      </c>
      <c r="E2953" s="40" t="s">
        <v>5</v>
      </c>
    </row>
    <row r="2954" spans="1:5" ht="12.75">
      <c r="A2954" t="s">
        <v>57</v>
      </c>
      <c r="E2954" s="39" t="s">
        <v>5</v>
      </c>
    </row>
    <row r="2955" spans="1:16" ht="12.75">
      <c r="A2955" t="s">
        <v>49</v>
      </c>
      <c s="34" t="s">
        <v>4119</v>
      </c>
      <c s="34" t="s">
        <v>4120</v>
      </c>
      <c s="35" t="s">
        <v>5</v>
      </c>
      <c s="6" t="s">
        <v>4121</v>
      </c>
      <c s="36" t="s">
        <v>1238</v>
      </c>
      <c s="37">
        <v>1</v>
      </c>
      <c s="36">
        <v>0</v>
      </c>
      <c s="36">
        <f>ROUND(G2955*H2955,6)</f>
      </c>
      <c r="L2955" s="38">
        <v>0</v>
      </c>
      <c s="32">
        <f>ROUND(ROUND(L2955,2)*ROUND(G2955,3),2)</f>
      </c>
      <c s="36" t="s">
        <v>99</v>
      </c>
      <c>
        <f>(M2955*21)/100</f>
      </c>
      <c t="s">
        <v>27</v>
      </c>
    </row>
    <row r="2956" spans="1:5" ht="12.75">
      <c r="A2956" s="35" t="s">
        <v>55</v>
      </c>
      <c r="E2956" s="39" t="s">
        <v>4121</v>
      </c>
    </row>
    <row r="2957" spans="1:5" ht="12.75">
      <c r="A2957" s="35" t="s">
        <v>56</v>
      </c>
      <c r="E2957" s="40" t="s">
        <v>5</v>
      </c>
    </row>
    <row r="2958" spans="1:5" ht="12.75">
      <c r="A2958" t="s">
        <v>57</v>
      </c>
      <c r="E2958" s="39" t="s">
        <v>5</v>
      </c>
    </row>
    <row r="2959" spans="1:16" ht="12.75">
      <c r="A2959" t="s">
        <v>49</v>
      </c>
      <c s="34" t="s">
        <v>4122</v>
      </c>
      <c s="34" t="s">
        <v>4123</v>
      </c>
      <c s="35" t="s">
        <v>5</v>
      </c>
      <c s="6" t="s">
        <v>4124</v>
      </c>
      <c s="36" t="s">
        <v>1238</v>
      </c>
      <c s="37">
        <v>1</v>
      </c>
      <c s="36">
        <v>0</v>
      </c>
      <c s="36">
        <f>ROUND(G2959*H2959,6)</f>
      </c>
      <c r="L2959" s="38">
        <v>0</v>
      </c>
      <c s="32">
        <f>ROUND(ROUND(L2959,2)*ROUND(G2959,3),2)</f>
      </c>
      <c s="36" t="s">
        <v>99</v>
      </c>
      <c>
        <f>(M2959*21)/100</f>
      </c>
      <c t="s">
        <v>27</v>
      </c>
    </row>
    <row r="2960" spans="1:5" ht="12.75">
      <c r="A2960" s="35" t="s">
        <v>55</v>
      </c>
      <c r="E2960" s="39" t="s">
        <v>4124</v>
      </c>
    </row>
    <row r="2961" spans="1:5" ht="12.75">
      <c r="A2961" s="35" t="s">
        <v>56</v>
      </c>
      <c r="E2961" s="40" t="s">
        <v>5</v>
      </c>
    </row>
    <row r="2962" spans="1:5" ht="12.75">
      <c r="A2962" t="s">
        <v>57</v>
      </c>
      <c r="E2962" s="39" t="s">
        <v>5</v>
      </c>
    </row>
    <row r="2963" spans="1:16" ht="12.75">
      <c r="A2963" t="s">
        <v>49</v>
      </c>
      <c s="34" t="s">
        <v>1551</v>
      </c>
      <c s="34" t="s">
        <v>4125</v>
      </c>
      <c s="35" t="s">
        <v>5</v>
      </c>
      <c s="6" t="s">
        <v>4126</v>
      </c>
      <c s="36" t="s">
        <v>1238</v>
      </c>
      <c s="37">
        <v>1</v>
      </c>
      <c s="36">
        <v>0</v>
      </c>
      <c s="36">
        <f>ROUND(G2963*H2963,6)</f>
      </c>
      <c r="L2963" s="38">
        <v>0</v>
      </c>
      <c s="32">
        <f>ROUND(ROUND(L2963,2)*ROUND(G2963,3),2)</f>
      </c>
      <c s="36" t="s">
        <v>99</v>
      </c>
      <c>
        <f>(M2963*21)/100</f>
      </c>
      <c t="s">
        <v>27</v>
      </c>
    </row>
    <row r="2964" spans="1:5" ht="12.75">
      <c r="A2964" s="35" t="s">
        <v>55</v>
      </c>
      <c r="E2964" s="39" t="s">
        <v>4126</v>
      </c>
    </row>
    <row r="2965" spans="1:5" ht="12.75">
      <c r="A2965" s="35" t="s">
        <v>56</v>
      </c>
      <c r="E2965" s="40" t="s">
        <v>5</v>
      </c>
    </row>
    <row r="2966" spans="1:5" ht="12.75">
      <c r="A2966" t="s">
        <v>57</v>
      </c>
      <c r="E2966" s="39" t="s">
        <v>5</v>
      </c>
    </row>
    <row r="2967" spans="1:16" ht="12.75">
      <c r="A2967" t="s">
        <v>49</v>
      </c>
      <c s="34" t="s">
        <v>4127</v>
      </c>
      <c s="34" t="s">
        <v>4128</v>
      </c>
      <c s="35" t="s">
        <v>5</v>
      </c>
      <c s="6" t="s">
        <v>4121</v>
      </c>
      <c s="36" t="s">
        <v>1238</v>
      </c>
      <c s="37">
        <v>1</v>
      </c>
      <c s="36">
        <v>0</v>
      </c>
      <c s="36">
        <f>ROUND(G2967*H2967,6)</f>
      </c>
      <c r="L2967" s="38">
        <v>0</v>
      </c>
      <c s="32">
        <f>ROUND(ROUND(L2967,2)*ROUND(G2967,3),2)</f>
      </c>
      <c s="36" t="s">
        <v>99</v>
      </c>
      <c>
        <f>(M2967*21)/100</f>
      </c>
      <c t="s">
        <v>27</v>
      </c>
    </row>
    <row r="2968" spans="1:5" ht="12.75">
      <c r="A2968" s="35" t="s">
        <v>55</v>
      </c>
      <c r="E2968" s="39" t="s">
        <v>4121</v>
      </c>
    </row>
    <row r="2969" spans="1:5" ht="12.75">
      <c r="A2969" s="35" t="s">
        <v>56</v>
      </c>
      <c r="E2969" s="40" t="s">
        <v>5</v>
      </c>
    </row>
    <row r="2970" spans="1:5" ht="12.75">
      <c r="A2970" t="s">
        <v>57</v>
      </c>
      <c r="E2970" s="39" t="s">
        <v>5</v>
      </c>
    </row>
    <row r="2971" spans="1:16" ht="12.75">
      <c r="A2971" t="s">
        <v>49</v>
      </c>
      <c s="34" t="s">
        <v>4129</v>
      </c>
      <c s="34" t="s">
        <v>4130</v>
      </c>
      <c s="35" t="s">
        <v>5</v>
      </c>
      <c s="6" t="s">
        <v>4131</v>
      </c>
      <c s="36" t="s">
        <v>1238</v>
      </c>
      <c s="37">
        <v>1</v>
      </c>
      <c s="36">
        <v>0</v>
      </c>
      <c s="36">
        <f>ROUND(G2971*H2971,6)</f>
      </c>
      <c r="L2971" s="38">
        <v>0</v>
      </c>
      <c s="32">
        <f>ROUND(ROUND(L2971,2)*ROUND(G2971,3),2)</f>
      </c>
      <c s="36" t="s">
        <v>99</v>
      </c>
      <c>
        <f>(M2971*21)/100</f>
      </c>
      <c t="s">
        <v>27</v>
      </c>
    </row>
    <row r="2972" spans="1:5" ht="12.75">
      <c r="A2972" s="35" t="s">
        <v>55</v>
      </c>
      <c r="E2972" s="39" t="s">
        <v>4131</v>
      </c>
    </row>
    <row r="2973" spans="1:5" ht="12.75">
      <c r="A2973" s="35" t="s">
        <v>56</v>
      </c>
      <c r="E2973" s="40" t="s">
        <v>5</v>
      </c>
    </row>
    <row r="2974" spans="1:5" ht="12.75">
      <c r="A2974" t="s">
        <v>57</v>
      </c>
      <c r="E2974" s="39" t="s">
        <v>5</v>
      </c>
    </row>
    <row r="2975" spans="1:16" ht="12.75">
      <c r="A2975" t="s">
        <v>49</v>
      </c>
      <c s="34" t="s">
        <v>4132</v>
      </c>
      <c s="34" t="s">
        <v>4133</v>
      </c>
      <c s="35" t="s">
        <v>5</v>
      </c>
      <c s="6" t="s">
        <v>4134</v>
      </c>
      <c s="36" t="s">
        <v>1238</v>
      </c>
      <c s="37">
        <v>1</v>
      </c>
      <c s="36">
        <v>0</v>
      </c>
      <c s="36">
        <f>ROUND(G2975*H2975,6)</f>
      </c>
      <c r="L2975" s="38">
        <v>0</v>
      </c>
      <c s="32">
        <f>ROUND(ROUND(L2975,2)*ROUND(G2975,3),2)</f>
      </c>
      <c s="36" t="s">
        <v>99</v>
      </c>
      <c>
        <f>(M2975*21)/100</f>
      </c>
      <c t="s">
        <v>27</v>
      </c>
    </row>
    <row r="2976" spans="1:5" ht="12.75">
      <c r="A2976" s="35" t="s">
        <v>55</v>
      </c>
      <c r="E2976" s="39" t="s">
        <v>4134</v>
      </c>
    </row>
    <row r="2977" spans="1:5" ht="12.75">
      <c r="A2977" s="35" t="s">
        <v>56</v>
      </c>
      <c r="E2977" s="40" t="s">
        <v>5</v>
      </c>
    </row>
    <row r="2978" spans="1:5" ht="12.75">
      <c r="A2978" t="s">
        <v>57</v>
      </c>
      <c r="E2978" s="39" t="s">
        <v>5</v>
      </c>
    </row>
    <row r="2979" spans="1:16" ht="12.75">
      <c r="A2979" t="s">
        <v>49</v>
      </c>
      <c s="34" t="s">
        <v>4135</v>
      </c>
      <c s="34" t="s">
        <v>4136</v>
      </c>
      <c s="35" t="s">
        <v>5</v>
      </c>
      <c s="6" t="s">
        <v>4137</v>
      </c>
      <c s="36" t="s">
        <v>1238</v>
      </c>
      <c s="37">
        <v>2</v>
      </c>
      <c s="36">
        <v>0</v>
      </c>
      <c s="36">
        <f>ROUND(G2979*H2979,6)</f>
      </c>
      <c r="L2979" s="38">
        <v>0</v>
      </c>
      <c s="32">
        <f>ROUND(ROUND(L2979,2)*ROUND(G2979,3),2)</f>
      </c>
      <c s="36" t="s">
        <v>99</v>
      </c>
      <c>
        <f>(M2979*21)/100</f>
      </c>
      <c t="s">
        <v>27</v>
      </c>
    </row>
    <row r="2980" spans="1:5" ht="12.75">
      <c r="A2980" s="35" t="s">
        <v>55</v>
      </c>
      <c r="E2980" s="39" t="s">
        <v>4137</v>
      </c>
    </row>
    <row r="2981" spans="1:5" ht="12.75">
      <c r="A2981" s="35" t="s">
        <v>56</v>
      </c>
      <c r="E2981" s="40" t="s">
        <v>5</v>
      </c>
    </row>
    <row r="2982" spans="1:5" ht="12.75">
      <c r="A2982" t="s">
        <v>57</v>
      </c>
      <c r="E2982" s="39" t="s">
        <v>5</v>
      </c>
    </row>
    <row r="2983" spans="1:16" ht="12.75">
      <c r="A2983" t="s">
        <v>49</v>
      </c>
      <c s="34" t="s">
        <v>4138</v>
      </c>
      <c s="34" t="s">
        <v>4139</v>
      </c>
      <c s="35" t="s">
        <v>5</v>
      </c>
      <c s="6" t="s">
        <v>4140</v>
      </c>
      <c s="36" t="s">
        <v>1238</v>
      </c>
      <c s="37">
        <v>1</v>
      </c>
      <c s="36">
        <v>0</v>
      </c>
      <c s="36">
        <f>ROUND(G2983*H2983,6)</f>
      </c>
      <c r="L2983" s="38">
        <v>0</v>
      </c>
      <c s="32">
        <f>ROUND(ROUND(L2983,2)*ROUND(G2983,3),2)</f>
      </c>
      <c s="36" t="s">
        <v>99</v>
      </c>
      <c>
        <f>(M2983*21)/100</f>
      </c>
      <c t="s">
        <v>27</v>
      </c>
    </row>
    <row r="2984" spans="1:5" ht="12.75">
      <c r="A2984" s="35" t="s">
        <v>55</v>
      </c>
      <c r="E2984" s="39" t="s">
        <v>4140</v>
      </c>
    </row>
    <row r="2985" spans="1:5" ht="12.75">
      <c r="A2985" s="35" t="s">
        <v>56</v>
      </c>
      <c r="E2985" s="40" t="s">
        <v>5</v>
      </c>
    </row>
    <row r="2986" spans="1:5" ht="12.75">
      <c r="A2986" t="s">
        <v>57</v>
      </c>
      <c r="E2986" s="39" t="s">
        <v>5</v>
      </c>
    </row>
    <row r="2987" spans="1:16" ht="12.75">
      <c r="A2987" t="s">
        <v>49</v>
      </c>
      <c s="34" t="s">
        <v>4141</v>
      </c>
      <c s="34" t="s">
        <v>4142</v>
      </c>
      <c s="35" t="s">
        <v>5</v>
      </c>
      <c s="6" t="s">
        <v>4140</v>
      </c>
      <c s="36" t="s">
        <v>1238</v>
      </c>
      <c s="37">
        <v>1</v>
      </c>
      <c s="36">
        <v>0</v>
      </c>
      <c s="36">
        <f>ROUND(G2987*H2987,6)</f>
      </c>
      <c r="L2987" s="38">
        <v>0</v>
      </c>
      <c s="32">
        <f>ROUND(ROUND(L2987,2)*ROUND(G2987,3),2)</f>
      </c>
      <c s="36" t="s">
        <v>99</v>
      </c>
      <c>
        <f>(M2987*21)/100</f>
      </c>
      <c t="s">
        <v>27</v>
      </c>
    </row>
    <row r="2988" spans="1:5" ht="12.75">
      <c r="A2988" s="35" t="s">
        <v>55</v>
      </c>
      <c r="E2988" s="39" t="s">
        <v>4140</v>
      </c>
    </row>
    <row r="2989" spans="1:5" ht="12.75">
      <c r="A2989" s="35" t="s">
        <v>56</v>
      </c>
      <c r="E2989" s="40" t="s">
        <v>5</v>
      </c>
    </row>
    <row r="2990" spans="1:5" ht="12.75">
      <c r="A2990" t="s">
        <v>57</v>
      </c>
      <c r="E2990" s="39" t="s">
        <v>5</v>
      </c>
    </row>
    <row r="2991" spans="1:16" ht="12.75">
      <c r="A2991" t="s">
        <v>49</v>
      </c>
      <c s="34" t="s">
        <v>4143</v>
      </c>
      <c s="34" t="s">
        <v>4144</v>
      </c>
      <c s="35" t="s">
        <v>5</v>
      </c>
      <c s="6" t="s">
        <v>4145</v>
      </c>
      <c s="36" t="s">
        <v>1238</v>
      </c>
      <c s="37">
        <v>1</v>
      </c>
      <c s="36">
        <v>0</v>
      </c>
      <c s="36">
        <f>ROUND(G2991*H2991,6)</f>
      </c>
      <c r="L2991" s="38">
        <v>0</v>
      </c>
      <c s="32">
        <f>ROUND(ROUND(L2991,2)*ROUND(G2991,3),2)</f>
      </c>
      <c s="36" t="s">
        <v>99</v>
      </c>
      <c>
        <f>(M2991*21)/100</f>
      </c>
      <c t="s">
        <v>27</v>
      </c>
    </row>
    <row r="2992" spans="1:5" ht="12.75">
      <c r="A2992" s="35" t="s">
        <v>55</v>
      </c>
      <c r="E2992" s="39" t="s">
        <v>4145</v>
      </c>
    </row>
    <row r="2993" spans="1:5" ht="12.75">
      <c r="A2993" s="35" t="s">
        <v>56</v>
      </c>
      <c r="E2993" s="40" t="s">
        <v>5</v>
      </c>
    </row>
    <row r="2994" spans="1:5" ht="12.75">
      <c r="A2994" t="s">
        <v>57</v>
      </c>
      <c r="E2994" s="39" t="s">
        <v>5</v>
      </c>
    </row>
    <row r="2995" spans="1:16" ht="25.5">
      <c r="A2995" t="s">
        <v>49</v>
      </c>
      <c s="34" t="s">
        <v>4146</v>
      </c>
      <c s="34" t="s">
        <v>4147</v>
      </c>
      <c s="35" t="s">
        <v>5</v>
      </c>
      <c s="6" t="s">
        <v>4148</v>
      </c>
      <c s="36" t="s">
        <v>1238</v>
      </c>
      <c s="37">
        <v>1</v>
      </c>
      <c s="36">
        <v>0</v>
      </c>
      <c s="36">
        <f>ROUND(G2995*H2995,6)</f>
      </c>
      <c r="L2995" s="38">
        <v>0</v>
      </c>
      <c s="32">
        <f>ROUND(ROUND(L2995,2)*ROUND(G2995,3),2)</f>
      </c>
      <c s="36" t="s">
        <v>99</v>
      </c>
      <c>
        <f>(M2995*21)/100</f>
      </c>
      <c t="s">
        <v>27</v>
      </c>
    </row>
    <row r="2996" spans="1:5" ht="25.5">
      <c r="A2996" s="35" t="s">
        <v>55</v>
      </c>
      <c r="E2996" s="39" t="s">
        <v>4148</v>
      </c>
    </row>
    <row r="2997" spans="1:5" ht="12.75">
      <c r="A2997" s="35" t="s">
        <v>56</v>
      </c>
      <c r="E2997" s="40" t="s">
        <v>5</v>
      </c>
    </row>
    <row r="2998" spans="1:5" ht="12.75">
      <c r="A2998" t="s">
        <v>57</v>
      </c>
      <c r="E2998" s="39" t="s">
        <v>5</v>
      </c>
    </row>
    <row r="2999" spans="1:16" ht="12.75">
      <c r="A2999" t="s">
        <v>49</v>
      </c>
      <c s="34" t="s">
        <v>4149</v>
      </c>
      <c s="34" t="s">
        <v>4150</v>
      </c>
      <c s="35" t="s">
        <v>5</v>
      </c>
      <c s="6" t="s">
        <v>4151</v>
      </c>
      <c s="36" t="s">
        <v>1238</v>
      </c>
      <c s="37">
        <v>4</v>
      </c>
      <c s="36">
        <v>0</v>
      </c>
      <c s="36">
        <f>ROUND(G2999*H2999,6)</f>
      </c>
      <c r="L2999" s="38">
        <v>0</v>
      </c>
      <c s="32">
        <f>ROUND(ROUND(L2999,2)*ROUND(G2999,3),2)</f>
      </c>
      <c s="36" t="s">
        <v>99</v>
      </c>
      <c>
        <f>(M2999*21)/100</f>
      </c>
      <c t="s">
        <v>27</v>
      </c>
    </row>
    <row r="3000" spans="1:5" ht="12.75">
      <c r="A3000" s="35" t="s">
        <v>55</v>
      </c>
      <c r="E3000" s="39" t="s">
        <v>4151</v>
      </c>
    </row>
    <row r="3001" spans="1:5" ht="12.75">
      <c r="A3001" s="35" t="s">
        <v>56</v>
      </c>
      <c r="E3001" s="40" t="s">
        <v>5</v>
      </c>
    </row>
    <row r="3002" spans="1:5" ht="12.75">
      <c r="A3002" t="s">
        <v>57</v>
      </c>
      <c r="E3002" s="39" t="s">
        <v>5</v>
      </c>
    </row>
    <row r="3003" spans="1:16" ht="12.75">
      <c r="A3003" t="s">
        <v>49</v>
      </c>
      <c s="34" t="s">
        <v>4152</v>
      </c>
      <c s="34" t="s">
        <v>4153</v>
      </c>
      <c s="35" t="s">
        <v>5</v>
      </c>
      <c s="6" t="s">
        <v>4080</v>
      </c>
      <c s="36" t="s">
        <v>1238</v>
      </c>
      <c s="37">
        <v>1</v>
      </c>
      <c s="36">
        <v>0</v>
      </c>
      <c s="36">
        <f>ROUND(G3003*H3003,6)</f>
      </c>
      <c r="L3003" s="38">
        <v>0</v>
      </c>
      <c s="32">
        <f>ROUND(ROUND(L3003,2)*ROUND(G3003,3),2)</f>
      </c>
      <c s="36" t="s">
        <v>99</v>
      </c>
      <c>
        <f>(M3003*21)/100</f>
      </c>
      <c t="s">
        <v>27</v>
      </c>
    </row>
    <row r="3004" spans="1:5" ht="12.75">
      <c r="A3004" s="35" t="s">
        <v>55</v>
      </c>
      <c r="E3004" s="39" t="s">
        <v>4080</v>
      </c>
    </row>
    <row r="3005" spans="1:5" ht="12.75">
      <c r="A3005" s="35" t="s">
        <v>56</v>
      </c>
      <c r="E3005" s="40" t="s">
        <v>5</v>
      </c>
    </row>
    <row r="3006" spans="1:5" ht="12.75">
      <c r="A3006" t="s">
        <v>57</v>
      </c>
      <c r="E3006" s="39" t="s">
        <v>5</v>
      </c>
    </row>
    <row r="3007" spans="1:16" ht="12.75">
      <c r="A3007" t="s">
        <v>49</v>
      </c>
      <c s="34" t="s">
        <v>4154</v>
      </c>
      <c s="34" t="s">
        <v>4155</v>
      </c>
      <c s="35" t="s">
        <v>5</v>
      </c>
      <c s="6" t="s">
        <v>4156</v>
      </c>
      <c s="36" t="s">
        <v>1238</v>
      </c>
      <c s="37">
        <v>2</v>
      </c>
      <c s="36">
        <v>0</v>
      </c>
      <c s="36">
        <f>ROUND(G3007*H3007,6)</f>
      </c>
      <c r="L3007" s="38">
        <v>0</v>
      </c>
      <c s="32">
        <f>ROUND(ROUND(L3007,2)*ROUND(G3007,3),2)</f>
      </c>
      <c s="36" t="s">
        <v>99</v>
      </c>
      <c>
        <f>(M3007*21)/100</f>
      </c>
      <c t="s">
        <v>27</v>
      </c>
    </row>
    <row r="3008" spans="1:5" ht="12.75">
      <c r="A3008" s="35" t="s">
        <v>55</v>
      </c>
      <c r="E3008" s="39" t="s">
        <v>4156</v>
      </c>
    </row>
    <row r="3009" spans="1:5" ht="12.75">
      <c r="A3009" s="35" t="s">
        <v>56</v>
      </c>
      <c r="E3009" s="40" t="s">
        <v>5</v>
      </c>
    </row>
    <row r="3010" spans="1:5" ht="12.75">
      <c r="A3010" t="s">
        <v>57</v>
      </c>
      <c r="E3010" s="39" t="s">
        <v>5</v>
      </c>
    </row>
    <row r="3011" spans="1:16" ht="12.75">
      <c r="A3011" t="s">
        <v>49</v>
      </c>
      <c s="34" t="s">
        <v>4157</v>
      </c>
      <c s="34" t="s">
        <v>4158</v>
      </c>
      <c s="35" t="s">
        <v>5</v>
      </c>
      <c s="6" t="s">
        <v>4159</v>
      </c>
      <c s="36" t="s">
        <v>1238</v>
      </c>
      <c s="37">
        <v>5</v>
      </c>
      <c s="36">
        <v>0</v>
      </c>
      <c s="36">
        <f>ROUND(G3011*H3011,6)</f>
      </c>
      <c r="L3011" s="38">
        <v>0</v>
      </c>
      <c s="32">
        <f>ROUND(ROUND(L3011,2)*ROUND(G3011,3),2)</f>
      </c>
      <c s="36" t="s">
        <v>99</v>
      </c>
      <c>
        <f>(M3011*21)/100</f>
      </c>
      <c t="s">
        <v>27</v>
      </c>
    </row>
    <row r="3012" spans="1:5" ht="12.75">
      <c r="A3012" s="35" t="s">
        <v>55</v>
      </c>
      <c r="E3012" s="39" t="s">
        <v>4159</v>
      </c>
    </row>
    <row r="3013" spans="1:5" ht="12.75">
      <c r="A3013" s="35" t="s">
        <v>56</v>
      </c>
      <c r="E3013" s="40" t="s">
        <v>5</v>
      </c>
    </row>
    <row r="3014" spans="1:5" ht="12.75">
      <c r="A3014" t="s">
        <v>57</v>
      </c>
      <c r="E3014" s="39" t="s">
        <v>5</v>
      </c>
    </row>
    <row r="3015" spans="1:16" ht="12.75">
      <c r="A3015" t="s">
        <v>49</v>
      </c>
      <c s="34" t="s">
        <v>4160</v>
      </c>
      <c s="34" t="s">
        <v>4161</v>
      </c>
      <c s="35" t="s">
        <v>5</v>
      </c>
      <c s="6" t="s">
        <v>4162</v>
      </c>
      <c s="36" t="s">
        <v>1238</v>
      </c>
      <c s="37">
        <v>2</v>
      </c>
      <c s="36">
        <v>0</v>
      </c>
      <c s="36">
        <f>ROUND(G3015*H3015,6)</f>
      </c>
      <c r="L3015" s="38">
        <v>0</v>
      </c>
      <c s="32">
        <f>ROUND(ROUND(L3015,2)*ROUND(G3015,3),2)</f>
      </c>
      <c s="36" t="s">
        <v>99</v>
      </c>
      <c>
        <f>(M3015*21)/100</f>
      </c>
      <c t="s">
        <v>27</v>
      </c>
    </row>
    <row r="3016" spans="1:5" ht="12.75">
      <c r="A3016" s="35" t="s">
        <v>55</v>
      </c>
      <c r="E3016" s="39" t="s">
        <v>4162</v>
      </c>
    </row>
    <row r="3017" spans="1:5" ht="12.75">
      <c r="A3017" s="35" t="s">
        <v>56</v>
      </c>
      <c r="E3017" s="40" t="s">
        <v>5</v>
      </c>
    </row>
    <row r="3018" spans="1:5" ht="12.75">
      <c r="A3018" t="s">
        <v>57</v>
      </c>
      <c r="E3018" s="39" t="s">
        <v>5</v>
      </c>
    </row>
    <row r="3019" spans="1:16" ht="25.5">
      <c r="A3019" t="s">
        <v>49</v>
      </c>
      <c s="34" t="s">
        <v>4163</v>
      </c>
      <c s="34" t="s">
        <v>4164</v>
      </c>
      <c s="35" t="s">
        <v>5</v>
      </c>
      <c s="6" t="s">
        <v>4165</v>
      </c>
      <c s="36" t="s">
        <v>1238</v>
      </c>
      <c s="37">
        <v>1</v>
      </c>
      <c s="36">
        <v>0</v>
      </c>
      <c s="36">
        <f>ROUND(G3019*H3019,6)</f>
      </c>
      <c r="L3019" s="38">
        <v>0</v>
      </c>
      <c s="32">
        <f>ROUND(ROUND(L3019,2)*ROUND(G3019,3),2)</f>
      </c>
      <c s="36" t="s">
        <v>99</v>
      </c>
      <c>
        <f>(M3019*21)/100</f>
      </c>
      <c t="s">
        <v>27</v>
      </c>
    </row>
    <row r="3020" spans="1:5" ht="25.5">
      <c r="A3020" s="35" t="s">
        <v>55</v>
      </c>
      <c r="E3020" s="39" t="s">
        <v>4165</v>
      </c>
    </row>
    <row r="3021" spans="1:5" ht="12.75">
      <c r="A3021" s="35" t="s">
        <v>56</v>
      </c>
      <c r="E3021" s="40" t="s">
        <v>5</v>
      </c>
    </row>
    <row r="3022" spans="1:5" ht="12.75">
      <c r="A3022" t="s">
        <v>57</v>
      </c>
      <c r="E3022" s="39" t="s">
        <v>5</v>
      </c>
    </row>
    <row r="3023" spans="1:16" ht="25.5">
      <c r="A3023" t="s">
        <v>49</v>
      </c>
      <c s="34" t="s">
        <v>4166</v>
      </c>
      <c s="34" t="s">
        <v>4167</v>
      </c>
      <c s="35" t="s">
        <v>5</v>
      </c>
      <c s="6" t="s">
        <v>4168</v>
      </c>
      <c s="36" t="s">
        <v>1238</v>
      </c>
      <c s="37">
        <v>1</v>
      </c>
      <c s="36">
        <v>0</v>
      </c>
      <c s="36">
        <f>ROUND(G3023*H3023,6)</f>
      </c>
      <c r="L3023" s="38">
        <v>0</v>
      </c>
      <c s="32">
        <f>ROUND(ROUND(L3023,2)*ROUND(G3023,3),2)</f>
      </c>
      <c s="36" t="s">
        <v>99</v>
      </c>
      <c>
        <f>(M3023*21)/100</f>
      </c>
      <c t="s">
        <v>27</v>
      </c>
    </row>
    <row r="3024" spans="1:5" ht="25.5">
      <c r="A3024" s="35" t="s">
        <v>55</v>
      </c>
      <c r="E3024" s="39" t="s">
        <v>4168</v>
      </c>
    </row>
    <row r="3025" spans="1:5" ht="12.75">
      <c r="A3025" s="35" t="s">
        <v>56</v>
      </c>
      <c r="E3025" s="40" t="s">
        <v>5</v>
      </c>
    </row>
    <row r="3026" spans="1:5" ht="12.75">
      <c r="A3026" t="s">
        <v>57</v>
      </c>
      <c r="E3026" s="39" t="s">
        <v>5</v>
      </c>
    </row>
    <row r="3027" spans="1:16" ht="25.5">
      <c r="A3027" t="s">
        <v>49</v>
      </c>
      <c s="34" t="s">
        <v>4169</v>
      </c>
      <c s="34" t="s">
        <v>4170</v>
      </c>
      <c s="35" t="s">
        <v>5</v>
      </c>
      <c s="6" t="s">
        <v>4171</v>
      </c>
      <c s="36" t="s">
        <v>1238</v>
      </c>
      <c s="37">
        <v>1</v>
      </c>
      <c s="36">
        <v>0</v>
      </c>
      <c s="36">
        <f>ROUND(G3027*H3027,6)</f>
      </c>
      <c r="L3027" s="38">
        <v>0</v>
      </c>
      <c s="32">
        <f>ROUND(ROUND(L3027,2)*ROUND(G3027,3),2)</f>
      </c>
      <c s="36" t="s">
        <v>99</v>
      </c>
      <c>
        <f>(M3027*21)/100</f>
      </c>
      <c t="s">
        <v>27</v>
      </c>
    </row>
    <row r="3028" spans="1:5" ht="25.5">
      <c r="A3028" s="35" t="s">
        <v>55</v>
      </c>
      <c r="E3028" s="39" t="s">
        <v>4171</v>
      </c>
    </row>
    <row r="3029" spans="1:5" ht="12.75">
      <c r="A3029" s="35" t="s">
        <v>56</v>
      </c>
      <c r="E3029" s="40" t="s">
        <v>5</v>
      </c>
    </row>
    <row r="3030" spans="1:5" ht="12.75">
      <c r="A3030" t="s">
        <v>57</v>
      </c>
      <c r="E3030" s="39" t="s">
        <v>5</v>
      </c>
    </row>
    <row r="3031" spans="1:16" ht="25.5">
      <c r="A3031" t="s">
        <v>49</v>
      </c>
      <c s="34" t="s">
        <v>4172</v>
      </c>
      <c s="34" t="s">
        <v>4173</v>
      </c>
      <c s="35" t="s">
        <v>5</v>
      </c>
      <c s="6" t="s">
        <v>4174</v>
      </c>
      <c s="36" t="s">
        <v>1238</v>
      </c>
      <c s="37">
        <v>1</v>
      </c>
      <c s="36">
        <v>0</v>
      </c>
      <c s="36">
        <f>ROUND(G3031*H3031,6)</f>
      </c>
      <c r="L3031" s="38">
        <v>0</v>
      </c>
      <c s="32">
        <f>ROUND(ROUND(L3031,2)*ROUND(G3031,3),2)</f>
      </c>
      <c s="36" t="s">
        <v>99</v>
      </c>
      <c>
        <f>(M3031*21)/100</f>
      </c>
      <c t="s">
        <v>27</v>
      </c>
    </row>
    <row r="3032" spans="1:5" ht="25.5">
      <c r="A3032" s="35" t="s">
        <v>55</v>
      </c>
      <c r="E3032" s="39" t="s">
        <v>4174</v>
      </c>
    </row>
    <row r="3033" spans="1:5" ht="12.75">
      <c r="A3033" s="35" t="s">
        <v>56</v>
      </c>
      <c r="E3033" s="40" t="s">
        <v>5</v>
      </c>
    </row>
    <row r="3034" spans="1:5" ht="12.75">
      <c r="A3034" t="s">
        <v>57</v>
      </c>
      <c r="E3034" s="39" t="s">
        <v>5</v>
      </c>
    </row>
    <row r="3035" spans="1:16" ht="12.75">
      <c r="A3035" t="s">
        <v>49</v>
      </c>
      <c s="34" t="s">
        <v>4175</v>
      </c>
      <c s="34" t="s">
        <v>4176</v>
      </c>
      <c s="35" t="s">
        <v>5</v>
      </c>
      <c s="6" t="s">
        <v>4177</v>
      </c>
      <c s="36" t="s">
        <v>1238</v>
      </c>
      <c s="37">
        <v>1</v>
      </c>
      <c s="36">
        <v>0</v>
      </c>
      <c s="36">
        <f>ROUND(G3035*H3035,6)</f>
      </c>
      <c r="L3035" s="38">
        <v>0</v>
      </c>
      <c s="32">
        <f>ROUND(ROUND(L3035,2)*ROUND(G3035,3),2)</f>
      </c>
      <c s="36" t="s">
        <v>99</v>
      </c>
      <c>
        <f>(M3035*21)/100</f>
      </c>
      <c t="s">
        <v>27</v>
      </c>
    </row>
    <row r="3036" spans="1:5" ht="12.75">
      <c r="A3036" s="35" t="s">
        <v>55</v>
      </c>
      <c r="E3036" s="39" t="s">
        <v>4177</v>
      </c>
    </row>
    <row r="3037" spans="1:5" ht="12.75">
      <c r="A3037" s="35" t="s">
        <v>56</v>
      </c>
      <c r="E3037" s="40" t="s">
        <v>5</v>
      </c>
    </row>
    <row r="3038" spans="1:5" ht="12.75">
      <c r="A3038" t="s">
        <v>57</v>
      </c>
      <c r="E3038" s="39" t="s">
        <v>4178</v>
      </c>
    </row>
    <row r="3039" spans="1:16" ht="12.75">
      <c r="A3039" t="s">
        <v>49</v>
      </c>
      <c s="34" t="s">
        <v>4179</v>
      </c>
      <c s="34" t="s">
        <v>4180</v>
      </c>
      <c s="35" t="s">
        <v>5</v>
      </c>
      <c s="6" t="s">
        <v>4181</v>
      </c>
      <c s="36" t="s">
        <v>1238</v>
      </c>
      <c s="37">
        <v>2</v>
      </c>
      <c s="36">
        <v>0</v>
      </c>
      <c s="36">
        <f>ROUND(G3039*H3039,6)</f>
      </c>
      <c r="L3039" s="38">
        <v>0</v>
      </c>
      <c s="32">
        <f>ROUND(ROUND(L3039,2)*ROUND(G3039,3),2)</f>
      </c>
      <c s="36" t="s">
        <v>99</v>
      </c>
      <c>
        <f>(M3039*21)/100</f>
      </c>
      <c t="s">
        <v>27</v>
      </c>
    </row>
    <row r="3040" spans="1:5" ht="12.75">
      <c r="A3040" s="35" t="s">
        <v>55</v>
      </c>
      <c r="E3040" s="39" t="s">
        <v>4181</v>
      </c>
    </row>
    <row r="3041" spans="1:5" ht="12.75">
      <c r="A3041" s="35" t="s">
        <v>56</v>
      </c>
      <c r="E3041" s="40" t="s">
        <v>5</v>
      </c>
    </row>
    <row r="3042" spans="1:5" ht="12.75">
      <c r="A3042" t="s">
        <v>57</v>
      </c>
      <c r="E3042" s="39" t="s">
        <v>5</v>
      </c>
    </row>
    <row r="3043" spans="1:16" ht="12.75">
      <c r="A3043" t="s">
        <v>49</v>
      </c>
      <c s="34" t="s">
        <v>4182</v>
      </c>
      <c s="34" t="s">
        <v>4183</v>
      </c>
      <c s="35" t="s">
        <v>5</v>
      </c>
      <c s="6" t="s">
        <v>4083</v>
      </c>
      <c s="36" t="s">
        <v>1238</v>
      </c>
      <c s="37">
        <v>1</v>
      </c>
      <c s="36">
        <v>0</v>
      </c>
      <c s="36">
        <f>ROUND(G3043*H3043,6)</f>
      </c>
      <c r="L3043" s="38">
        <v>0</v>
      </c>
      <c s="32">
        <f>ROUND(ROUND(L3043,2)*ROUND(G3043,3),2)</f>
      </c>
      <c s="36" t="s">
        <v>99</v>
      </c>
      <c>
        <f>(M3043*21)/100</f>
      </c>
      <c t="s">
        <v>27</v>
      </c>
    </row>
    <row r="3044" spans="1:5" ht="12.75">
      <c r="A3044" s="35" t="s">
        <v>55</v>
      </c>
      <c r="E3044" s="39" t="s">
        <v>4083</v>
      </c>
    </row>
    <row r="3045" spans="1:5" ht="12.75">
      <c r="A3045" s="35" t="s">
        <v>56</v>
      </c>
      <c r="E3045" s="40" t="s">
        <v>5</v>
      </c>
    </row>
    <row r="3046" spans="1:5" ht="12.75">
      <c r="A3046" t="s">
        <v>57</v>
      </c>
      <c r="E3046" s="39" t="s">
        <v>5</v>
      </c>
    </row>
    <row r="3047" spans="1:16" ht="12.75">
      <c r="A3047" t="s">
        <v>49</v>
      </c>
      <c s="34" t="s">
        <v>4184</v>
      </c>
      <c s="34" t="s">
        <v>4185</v>
      </c>
      <c s="35" t="s">
        <v>5</v>
      </c>
      <c s="6" t="s">
        <v>4186</v>
      </c>
      <c s="36" t="s">
        <v>1238</v>
      </c>
      <c s="37">
        <v>1</v>
      </c>
      <c s="36">
        <v>0</v>
      </c>
      <c s="36">
        <f>ROUND(G3047*H3047,6)</f>
      </c>
      <c r="L3047" s="38">
        <v>0</v>
      </c>
      <c s="32">
        <f>ROUND(ROUND(L3047,2)*ROUND(G3047,3),2)</f>
      </c>
      <c s="36" t="s">
        <v>99</v>
      </c>
      <c>
        <f>(M3047*21)/100</f>
      </c>
      <c t="s">
        <v>27</v>
      </c>
    </row>
    <row r="3048" spans="1:5" ht="12.75">
      <c r="A3048" s="35" t="s">
        <v>55</v>
      </c>
      <c r="E3048" s="39" t="s">
        <v>4186</v>
      </c>
    </row>
    <row r="3049" spans="1:5" ht="12.75">
      <c r="A3049" s="35" t="s">
        <v>56</v>
      </c>
      <c r="E3049" s="40" t="s">
        <v>5</v>
      </c>
    </row>
    <row r="3050" spans="1:5" ht="12.75">
      <c r="A3050" t="s">
        <v>57</v>
      </c>
      <c r="E3050" s="39" t="s">
        <v>5</v>
      </c>
    </row>
    <row r="3051" spans="1:16" ht="12.75">
      <c r="A3051" t="s">
        <v>49</v>
      </c>
      <c s="34" t="s">
        <v>4187</v>
      </c>
      <c s="34" t="s">
        <v>4188</v>
      </c>
      <c s="35" t="s">
        <v>5</v>
      </c>
      <c s="6" t="s">
        <v>4189</v>
      </c>
      <c s="36" t="s">
        <v>1238</v>
      </c>
      <c s="37">
        <v>1</v>
      </c>
      <c s="36">
        <v>0</v>
      </c>
      <c s="36">
        <f>ROUND(G3051*H3051,6)</f>
      </c>
      <c r="L3051" s="38">
        <v>0</v>
      </c>
      <c s="32">
        <f>ROUND(ROUND(L3051,2)*ROUND(G3051,3),2)</f>
      </c>
      <c s="36" t="s">
        <v>99</v>
      </c>
      <c>
        <f>(M3051*21)/100</f>
      </c>
      <c t="s">
        <v>27</v>
      </c>
    </row>
    <row r="3052" spans="1:5" ht="12.75">
      <c r="A3052" s="35" t="s">
        <v>55</v>
      </c>
      <c r="E3052" s="39" t="s">
        <v>4189</v>
      </c>
    </row>
    <row r="3053" spans="1:5" ht="12.75">
      <c r="A3053" s="35" t="s">
        <v>56</v>
      </c>
      <c r="E3053" s="40" t="s">
        <v>5</v>
      </c>
    </row>
    <row r="3054" spans="1:5" ht="12.75">
      <c r="A3054" t="s">
        <v>57</v>
      </c>
      <c r="E3054" s="39" t="s">
        <v>5</v>
      </c>
    </row>
    <row r="3055" spans="1:16" ht="12.75">
      <c r="A3055" t="s">
        <v>49</v>
      </c>
      <c s="34" t="s">
        <v>4190</v>
      </c>
      <c s="34" t="s">
        <v>4191</v>
      </c>
      <c s="35" t="s">
        <v>5</v>
      </c>
      <c s="6" t="s">
        <v>4192</v>
      </c>
      <c s="36" t="s">
        <v>1238</v>
      </c>
      <c s="37">
        <v>3</v>
      </c>
      <c s="36">
        <v>0</v>
      </c>
      <c s="36">
        <f>ROUND(G3055*H3055,6)</f>
      </c>
      <c r="L3055" s="38">
        <v>0</v>
      </c>
      <c s="32">
        <f>ROUND(ROUND(L3055,2)*ROUND(G3055,3),2)</f>
      </c>
      <c s="36" t="s">
        <v>99</v>
      </c>
      <c>
        <f>(M3055*21)/100</f>
      </c>
      <c t="s">
        <v>27</v>
      </c>
    </row>
    <row r="3056" spans="1:5" ht="12.75">
      <c r="A3056" s="35" t="s">
        <v>55</v>
      </c>
      <c r="E3056" s="39" t="s">
        <v>4192</v>
      </c>
    </row>
    <row r="3057" spans="1:5" ht="12.75">
      <c r="A3057" s="35" t="s">
        <v>56</v>
      </c>
      <c r="E3057" s="40" t="s">
        <v>5</v>
      </c>
    </row>
    <row r="3058" spans="1:5" ht="12.75">
      <c r="A3058" t="s">
        <v>57</v>
      </c>
      <c r="E3058" s="39" t="s">
        <v>5</v>
      </c>
    </row>
    <row r="3059" spans="1:16" ht="12.75">
      <c r="A3059" t="s">
        <v>49</v>
      </c>
      <c s="34" t="s">
        <v>4193</v>
      </c>
      <c s="34" t="s">
        <v>4194</v>
      </c>
      <c s="35" t="s">
        <v>5</v>
      </c>
      <c s="6" t="s">
        <v>4195</v>
      </c>
      <c s="36" t="s">
        <v>1238</v>
      </c>
      <c s="37">
        <v>6</v>
      </c>
      <c s="36">
        <v>0</v>
      </c>
      <c s="36">
        <f>ROUND(G3059*H3059,6)</f>
      </c>
      <c r="L3059" s="38">
        <v>0</v>
      </c>
      <c s="32">
        <f>ROUND(ROUND(L3059,2)*ROUND(G3059,3),2)</f>
      </c>
      <c s="36" t="s">
        <v>99</v>
      </c>
      <c>
        <f>(M3059*21)/100</f>
      </c>
      <c t="s">
        <v>27</v>
      </c>
    </row>
    <row r="3060" spans="1:5" ht="12.75">
      <c r="A3060" s="35" t="s">
        <v>55</v>
      </c>
      <c r="E3060" s="39" t="s">
        <v>4195</v>
      </c>
    </row>
    <row r="3061" spans="1:5" ht="12.75">
      <c r="A3061" s="35" t="s">
        <v>56</v>
      </c>
      <c r="E3061" s="40" t="s">
        <v>5</v>
      </c>
    </row>
    <row r="3062" spans="1:5" ht="12.75">
      <c r="A3062" t="s">
        <v>57</v>
      </c>
      <c r="E3062" s="39" t="s">
        <v>5</v>
      </c>
    </row>
    <row r="3063" spans="1:16" ht="12.75">
      <c r="A3063" t="s">
        <v>49</v>
      </c>
      <c s="34" t="s">
        <v>4196</v>
      </c>
      <c s="34" t="s">
        <v>4197</v>
      </c>
      <c s="35" t="s">
        <v>5</v>
      </c>
      <c s="6" t="s">
        <v>4198</v>
      </c>
      <c s="36" t="s">
        <v>1238</v>
      </c>
      <c s="37">
        <v>10</v>
      </c>
      <c s="36">
        <v>0</v>
      </c>
      <c s="36">
        <f>ROUND(G3063*H3063,6)</f>
      </c>
      <c r="L3063" s="38">
        <v>0</v>
      </c>
      <c s="32">
        <f>ROUND(ROUND(L3063,2)*ROUND(G3063,3),2)</f>
      </c>
      <c s="36" t="s">
        <v>99</v>
      </c>
      <c>
        <f>(M3063*21)/100</f>
      </c>
      <c t="s">
        <v>27</v>
      </c>
    </row>
    <row r="3064" spans="1:5" ht="12.75">
      <c r="A3064" s="35" t="s">
        <v>55</v>
      </c>
      <c r="E3064" s="39" t="s">
        <v>4198</v>
      </c>
    </row>
    <row r="3065" spans="1:5" ht="12.75">
      <c r="A3065" s="35" t="s">
        <v>56</v>
      </c>
      <c r="E3065" s="40" t="s">
        <v>5</v>
      </c>
    </row>
    <row r="3066" spans="1:5" ht="12.75">
      <c r="A3066" t="s">
        <v>57</v>
      </c>
      <c r="E3066" s="39" t="s">
        <v>5</v>
      </c>
    </row>
    <row r="3067" spans="1:16" ht="12.75">
      <c r="A3067" t="s">
        <v>49</v>
      </c>
      <c s="34" t="s">
        <v>4199</v>
      </c>
      <c s="34" t="s">
        <v>4200</v>
      </c>
      <c s="35" t="s">
        <v>5</v>
      </c>
      <c s="6" t="s">
        <v>4201</v>
      </c>
      <c s="36" t="s">
        <v>1238</v>
      </c>
      <c s="37">
        <v>4</v>
      </c>
      <c s="36">
        <v>0</v>
      </c>
      <c s="36">
        <f>ROUND(G3067*H3067,6)</f>
      </c>
      <c r="L3067" s="38">
        <v>0</v>
      </c>
      <c s="32">
        <f>ROUND(ROUND(L3067,2)*ROUND(G3067,3),2)</f>
      </c>
      <c s="36" t="s">
        <v>99</v>
      </c>
      <c>
        <f>(M3067*21)/100</f>
      </c>
      <c t="s">
        <v>27</v>
      </c>
    </row>
    <row r="3068" spans="1:5" ht="12.75">
      <c r="A3068" s="35" t="s">
        <v>55</v>
      </c>
      <c r="E3068" s="39" t="s">
        <v>4201</v>
      </c>
    </row>
    <row r="3069" spans="1:5" ht="12.75">
      <c r="A3069" s="35" t="s">
        <v>56</v>
      </c>
      <c r="E3069" s="40" t="s">
        <v>5</v>
      </c>
    </row>
    <row r="3070" spans="1:5" ht="12.75">
      <c r="A3070" t="s">
        <v>57</v>
      </c>
      <c r="E3070" s="39" t="s">
        <v>5</v>
      </c>
    </row>
    <row r="3071" spans="1:16" ht="12.75">
      <c r="A3071" t="s">
        <v>49</v>
      </c>
      <c s="34" t="s">
        <v>4202</v>
      </c>
      <c s="34" t="s">
        <v>4203</v>
      </c>
      <c s="35" t="s">
        <v>5</v>
      </c>
      <c s="6" t="s">
        <v>4204</v>
      </c>
      <c s="36" t="s">
        <v>1238</v>
      </c>
      <c s="37">
        <v>2</v>
      </c>
      <c s="36">
        <v>0</v>
      </c>
      <c s="36">
        <f>ROUND(G3071*H3071,6)</f>
      </c>
      <c r="L3071" s="38">
        <v>0</v>
      </c>
      <c s="32">
        <f>ROUND(ROUND(L3071,2)*ROUND(G3071,3),2)</f>
      </c>
      <c s="36" t="s">
        <v>99</v>
      </c>
      <c>
        <f>(M3071*21)/100</f>
      </c>
      <c t="s">
        <v>27</v>
      </c>
    </row>
    <row r="3072" spans="1:5" ht="12.75">
      <c r="A3072" s="35" t="s">
        <v>55</v>
      </c>
      <c r="E3072" s="39" t="s">
        <v>4204</v>
      </c>
    </row>
    <row r="3073" spans="1:5" ht="12.75">
      <c r="A3073" s="35" t="s">
        <v>56</v>
      </c>
      <c r="E3073" s="40" t="s">
        <v>5</v>
      </c>
    </row>
    <row r="3074" spans="1:5" ht="12.75">
      <c r="A3074" t="s">
        <v>57</v>
      </c>
      <c r="E3074" s="39" t="s">
        <v>5</v>
      </c>
    </row>
    <row r="3075" spans="1:16" ht="12.75">
      <c r="A3075" t="s">
        <v>49</v>
      </c>
      <c s="34" t="s">
        <v>4205</v>
      </c>
      <c s="34" t="s">
        <v>4206</v>
      </c>
      <c s="35" t="s">
        <v>5</v>
      </c>
      <c s="6" t="s">
        <v>4207</v>
      </c>
      <c s="36" t="s">
        <v>1238</v>
      </c>
      <c s="37">
        <v>5</v>
      </c>
      <c s="36">
        <v>0</v>
      </c>
      <c s="36">
        <f>ROUND(G3075*H3075,6)</f>
      </c>
      <c r="L3075" s="38">
        <v>0</v>
      </c>
      <c s="32">
        <f>ROUND(ROUND(L3075,2)*ROUND(G3075,3),2)</f>
      </c>
      <c s="36" t="s">
        <v>99</v>
      </c>
      <c>
        <f>(M3075*21)/100</f>
      </c>
      <c t="s">
        <v>27</v>
      </c>
    </row>
    <row r="3076" spans="1:5" ht="12.75">
      <c r="A3076" s="35" t="s">
        <v>55</v>
      </c>
      <c r="E3076" s="39" t="s">
        <v>4207</v>
      </c>
    </row>
    <row r="3077" spans="1:5" ht="12.75">
      <c r="A3077" s="35" t="s">
        <v>56</v>
      </c>
      <c r="E3077" s="40" t="s">
        <v>5</v>
      </c>
    </row>
    <row r="3078" spans="1:5" ht="12.75">
      <c r="A3078" t="s">
        <v>57</v>
      </c>
      <c r="E3078" s="39" t="s">
        <v>5</v>
      </c>
    </row>
    <row r="3079" spans="1:16" ht="25.5">
      <c r="A3079" t="s">
        <v>49</v>
      </c>
      <c s="34" t="s">
        <v>4208</v>
      </c>
      <c s="34" t="s">
        <v>4209</v>
      </c>
      <c s="35" t="s">
        <v>5</v>
      </c>
      <c s="6" t="s">
        <v>4210</v>
      </c>
      <c s="36" t="s">
        <v>1238</v>
      </c>
      <c s="37">
        <v>1</v>
      </c>
      <c s="36">
        <v>0</v>
      </c>
      <c s="36">
        <f>ROUND(G3079*H3079,6)</f>
      </c>
      <c r="L3079" s="38">
        <v>0</v>
      </c>
      <c s="32">
        <f>ROUND(ROUND(L3079,2)*ROUND(G3079,3),2)</f>
      </c>
      <c s="36" t="s">
        <v>99</v>
      </c>
      <c>
        <f>(M3079*21)/100</f>
      </c>
      <c t="s">
        <v>27</v>
      </c>
    </row>
    <row r="3080" spans="1:5" ht="25.5">
      <c r="A3080" s="35" t="s">
        <v>55</v>
      </c>
      <c r="E3080" s="39" t="s">
        <v>4210</v>
      </c>
    </row>
    <row r="3081" spans="1:5" ht="12.75">
      <c r="A3081" s="35" t="s">
        <v>56</v>
      </c>
      <c r="E3081" s="40" t="s">
        <v>5</v>
      </c>
    </row>
    <row r="3082" spans="1:5" ht="12.75">
      <c r="A3082" t="s">
        <v>57</v>
      </c>
      <c r="E3082" s="39" t="s">
        <v>5</v>
      </c>
    </row>
    <row r="3083" spans="1:16" ht="25.5">
      <c r="A3083" t="s">
        <v>49</v>
      </c>
      <c s="34" t="s">
        <v>4211</v>
      </c>
      <c s="34" t="s">
        <v>4212</v>
      </c>
      <c s="35" t="s">
        <v>5</v>
      </c>
      <c s="6" t="s">
        <v>4213</v>
      </c>
      <c s="36" t="s">
        <v>1238</v>
      </c>
      <c s="37">
        <v>1</v>
      </c>
      <c s="36">
        <v>0</v>
      </c>
      <c s="36">
        <f>ROUND(G3083*H3083,6)</f>
      </c>
      <c r="L3083" s="38">
        <v>0</v>
      </c>
      <c s="32">
        <f>ROUND(ROUND(L3083,2)*ROUND(G3083,3),2)</f>
      </c>
      <c s="36" t="s">
        <v>99</v>
      </c>
      <c>
        <f>(M3083*21)/100</f>
      </c>
      <c t="s">
        <v>27</v>
      </c>
    </row>
    <row r="3084" spans="1:5" ht="25.5">
      <c r="A3084" s="35" t="s">
        <v>55</v>
      </c>
      <c r="E3084" s="39" t="s">
        <v>4213</v>
      </c>
    </row>
    <row r="3085" spans="1:5" ht="12.75">
      <c r="A3085" s="35" t="s">
        <v>56</v>
      </c>
      <c r="E3085" s="40" t="s">
        <v>5</v>
      </c>
    </row>
    <row r="3086" spans="1:5" ht="12.75">
      <c r="A3086" t="s">
        <v>57</v>
      </c>
      <c r="E3086" s="39" t="s">
        <v>5</v>
      </c>
    </row>
    <row r="3087" spans="1:16" ht="25.5">
      <c r="A3087" t="s">
        <v>49</v>
      </c>
      <c s="34" t="s">
        <v>4214</v>
      </c>
      <c s="34" t="s">
        <v>4215</v>
      </c>
      <c s="35" t="s">
        <v>5</v>
      </c>
      <c s="6" t="s">
        <v>4216</v>
      </c>
      <c s="36" t="s">
        <v>1238</v>
      </c>
      <c s="37">
        <v>1</v>
      </c>
      <c s="36">
        <v>0</v>
      </c>
      <c s="36">
        <f>ROUND(G3087*H3087,6)</f>
      </c>
      <c r="L3087" s="38">
        <v>0</v>
      </c>
      <c s="32">
        <f>ROUND(ROUND(L3087,2)*ROUND(G3087,3),2)</f>
      </c>
      <c s="36" t="s">
        <v>99</v>
      </c>
      <c>
        <f>(M3087*21)/100</f>
      </c>
      <c t="s">
        <v>27</v>
      </c>
    </row>
    <row r="3088" spans="1:5" ht="25.5">
      <c r="A3088" s="35" t="s">
        <v>55</v>
      </c>
      <c r="E3088" s="39" t="s">
        <v>4216</v>
      </c>
    </row>
    <row r="3089" spans="1:5" ht="12.75">
      <c r="A3089" s="35" t="s">
        <v>56</v>
      </c>
      <c r="E3089" s="40" t="s">
        <v>5</v>
      </c>
    </row>
    <row r="3090" spans="1:5" ht="12.75">
      <c r="A3090" t="s">
        <v>57</v>
      </c>
      <c r="E3090" s="39" t="s">
        <v>5</v>
      </c>
    </row>
    <row r="3091" spans="1:16" ht="12.75">
      <c r="A3091" t="s">
        <v>49</v>
      </c>
      <c s="34" t="s">
        <v>4217</v>
      </c>
      <c s="34" t="s">
        <v>4218</v>
      </c>
      <c s="35" t="s">
        <v>5</v>
      </c>
      <c s="6" t="s">
        <v>4219</v>
      </c>
      <c s="36" t="s">
        <v>1238</v>
      </c>
      <c s="37">
        <v>1</v>
      </c>
      <c s="36">
        <v>0</v>
      </c>
      <c s="36">
        <f>ROUND(G3091*H3091,6)</f>
      </c>
      <c r="L3091" s="38">
        <v>0</v>
      </c>
      <c s="32">
        <f>ROUND(ROUND(L3091,2)*ROUND(G3091,3),2)</f>
      </c>
      <c s="36" t="s">
        <v>99</v>
      </c>
      <c>
        <f>(M3091*21)/100</f>
      </c>
      <c t="s">
        <v>27</v>
      </c>
    </row>
    <row r="3092" spans="1:5" ht="12.75">
      <c r="A3092" s="35" t="s">
        <v>55</v>
      </c>
      <c r="E3092" s="39" t="s">
        <v>4219</v>
      </c>
    </row>
    <row r="3093" spans="1:5" ht="12.75">
      <c r="A3093" s="35" t="s">
        <v>56</v>
      </c>
      <c r="E3093" s="40" t="s">
        <v>5</v>
      </c>
    </row>
    <row r="3094" spans="1:5" ht="12.75">
      <c r="A3094" t="s">
        <v>57</v>
      </c>
      <c r="E3094" s="39" t="s">
        <v>5</v>
      </c>
    </row>
    <row r="3095" spans="1:16" ht="25.5">
      <c r="A3095" t="s">
        <v>49</v>
      </c>
      <c s="34" t="s">
        <v>4220</v>
      </c>
      <c s="34" t="s">
        <v>4221</v>
      </c>
      <c s="35" t="s">
        <v>5</v>
      </c>
      <c s="6" t="s">
        <v>4222</v>
      </c>
      <c s="36" t="s">
        <v>1238</v>
      </c>
      <c s="37">
        <v>1</v>
      </c>
      <c s="36">
        <v>0</v>
      </c>
      <c s="36">
        <f>ROUND(G3095*H3095,6)</f>
      </c>
      <c r="L3095" s="38">
        <v>0</v>
      </c>
      <c s="32">
        <f>ROUND(ROUND(L3095,2)*ROUND(G3095,3),2)</f>
      </c>
      <c s="36" t="s">
        <v>99</v>
      </c>
      <c>
        <f>(M3095*21)/100</f>
      </c>
      <c t="s">
        <v>27</v>
      </c>
    </row>
    <row r="3096" spans="1:5" ht="38.25">
      <c r="A3096" s="35" t="s">
        <v>55</v>
      </c>
      <c r="E3096" s="39" t="s">
        <v>4223</v>
      </c>
    </row>
    <row r="3097" spans="1:5" ht="12.75">
      <c r="A3097" s="35" t="s">
        <v>56</v>
      </c>
      <c r="E3097" s="40" t="s">
        <v>5</v>
      </c>
    </row>
    <row r="3098" spans="1:5" ht="12.75">
      <c r="A3098" t="s">
        <v>57</v>
      </c>
      <c r="E3098" s="39" t="s">
        <v>5</v>
      </c>
    </row>
    <row r="3099" spans="1:16" ht="12.75">
      <c r="A3099" t="s">
        <v>49</v>
      </c>
      <c s="34" t="s">
        <v>4224</v>
      </c>
      <c s="34" t="s">
        <v>4225</v>
      </c>
      <c s="35" t="s">
        <v>5</v>
      </c>
      <c s="6" t="s">
        <v>4226</v>
      </c>
      <c s="36" t="s">
        <v>1238</v>
      </c>
      <c s="37">
        <v>1</v>
      </c>
      <c s="36">
        <v>0</v>
      </c>
      <c s="36">
        <f>ROUND(G3099*H3099,6)</f>
      </c>
      <c r="L3099" s="38">
        <v>0</v>
      </c>
      <c s="32">
        <f>ROUND(ROUND(L3099,2)*ROUND(G3099,3),2)</f>
      </c>
      <c s="36" t="s">
        <v>99</v>
      </c>
      <c>
        <f>(M3099*21)/100</f>
      </c>
      <c t="s">
        <v>27</v>
      </c>
    </row>
    <row r="3100" spans="1:5" ht="12.75">
      <c r="A3100" s="35" t="s">
        <v>55</v>
      </c>
      <c r="E3100" s="39" t="s">
        <v>4226</v>
      </c>
    </row>
    <row r="3101" spans="1:5" ht="12.75">
      <c r="A3101" s="35" t="s">
        <v>56</v>
      </c>
      <c r="E3101" s="40" t="s">
        <v>5</v>
      </c>
    </row>
    <row r="3102" spans="1:5" ht="12.75">
      <c r="A3102" t="s">
        <v>57</v>
      </c>
      <c r="E3102" s="39" t="s">
        <v>5</v>
      </c>
    </row>
    <row r="3103" spans="1:16" ht="12.75">
      <c r="A3103" t="s">
        <v>49</v>
      </c>
      <c s="34" t="s">
        <v>4227</v>
      </c>
      <c s="34" t="s">
        <v>4228</v>
      </c>
      <c s="35" t="s">
        <v>5</v>
      </c>
      <c s="6" t="s">
        <v>4229</v>
      </c>
      <c s="36" t="s">
        <v>1238</v>
      </c>
      <c s="37">
        <v>1</v>
      </c>
      <c s="36">
        <v>0</v>
      </c>
      <c s="36">
        <f>ROUND(G3103*H3103,6)</f>
      </c>
      <c r="L3103" s="38">
        <v>0</v>
      </c>
      <c s="32">
        <f>ROUND(ROUND(L3103,2)*ROUND(G3103,3),2)</f>
      </c>
      <c s="36" t="s">
        <v>99</v>
      </c>
      <c>
        <f>(M3103*21)/100</f>
      </c>
      <c t="s">
        <v>27</v>
      </c>
    </row>
    <row r="3104" spans="1:5" ht="12.75">
      <c r="A3104" s="35" t="s">
        <v>55</v>
      </c>
      <c r="E3104" s="39" t="s">
        <v>4229</v>
      </c>
    </row>
    <row r="3105" spans="1:5" ht="12.75">
      <c r="A3105" s="35" t="s">
        <v>56</v>
      </c>
      <c r="E3105" s="40" t="s">
        <v>5</v>
      </c>
    </row>
    <row r="3106" spans="1:5" ht="12.75">
      <c r="A3106" t="s">
        <v>57</v>
      </c>
      <c r="E3106" s="39" t="s">
        <v>5</v>
      </c>
    </row>
    <row r="3107" spans="1:16" ht="12.75">
      <c r="A3107" t="s">
        <v>49</v>
      </c>
      <c s="34" t="s">
        <v>4230</v>
      </c>
      <c s="34" t="s">
        <v>4231</v>
      </c>
      <c s="35" t="s">
        <v>5</v>
      </c>
      <c s="6" t="s">
        <v>4232</v>
      </c>
      <c s="36" t="s">
        <v>1238</v>
      </c>
      <c s="37">
        <v>1</v>
      </c>
      <c s="36">
        <v>0</v>
      </c>
      <c s="36">
        <f>ROUND(G3107*H3107,6)</f>
      </c>
      <c r="L3107" s="38">
        <v>0</v>
      </c>
      <c s="32">
        <f>ROUND(ROUND(L3107,2)*ROUND(G3107,3),2)</f>
      </c>
      <c s="36" t="s">
        <v>99</v>
      </c>
      <c>
        <f>(M3107*21)/100</f>
      </c>
      <c t="s">
        <v>27</v>
      </c>
    </row>
    <row r="3108" spans="1:5" ht="12.75">
      <c r="A3108" s="35" t="s">
        <v>55</v>
      </c>
      <c r="E3108" s="39" t="s">
        <v>4232</v>
      </c>
    </row>
    <row r="3109" spans="1:5" ht="12.75">
      <c r="A3109" s="35" t="s">
        <v>56</v>
      </c>
      <c r="E3109" s="40" t="s">
        <v>5</v>
      </c>
    </row>
    <row r="3110" spans="1:5" ht="12.75">
      <c r="A3110" t="s">
        <v>57</v>
      </c>
      <c r="E3110" s="39" t="s">
        <v>5</v>
      </c>
    </row>
    <row r="3111" spans="1:16" ht="12.75">
      <c r="A3111" t="s">
        <v>49</v>
      </c>
      <c s="34" t="s">
        <v>4233</v>
      </c>
      <c s="34" t="s">
        <v>4234</v>
      </c>
      <c s="35" t="s">
        <v>5</v>
      </c>
      <c s="6" t="s">
        <v>4235</v>
      </c>
      <c s="36" t="s">
        <v>1238</v>
      </c>
      <c s="37">
        <v>1</v>
      </c>
      <c s="36">
        <v>0</v>
      </c>
      <c s="36">
        <f>ROUND(G3111*H3111,6)</f>
      </c>
      <c r="L3111" s="38">
        <v>0</v>
      </c>
      <c s="32">
        <f>ROUND(ROUND(L3111,2)*ROUND(G3111,3),2)</f>
      </c>
      <c s="36" t="s">
        <v>99</v>
      </c>
      <c>
        <f>(M3111*21)/100</f>
      </c>
      <c t="s">
        <v>27</v>
      </c>
    </row>
    <row r="3112" spans="1:5" ht="12.75">
      <c r="A3112" s="35" t="s">
        <v>55</v>
      </c>
      <c r="E3112" s="39" t="s">
        <v>4235</v>
      </c>
    </row>
    <row r="3113" spans="1:5" ht="12.75">
      <c r="A3113" s="35" t="s">
        <v>56</v>
      </c>
      <c r="E3113" s="40" t="s">
        <v>5</v>
      </c>
    </row>
    <row r="3114" spans="1:5" ht="12.75">
      <c r="A3114" t="s">
        <v>57</v>
      </c>
      <c r="E3114" s="39" t="s">
        <v>5</v>
      </c>
    </row>
    <row r="3115" spans="1:16" ht="25.5">
      <c r="A3115" t="s">
        <v>49</v>
      </c>
      <c s="34" t="s">
        <v>4236</v>
      </c>
      <c s="34" t="s">
        <v>4237</v>
      </c>
      <c s="35" t="s">
        <v>5</v>
      </c>
      <c s="6" t="s">
        <v>4238</v>
      </c>
      <c s="36" t="s">
        <v>1238</v>
      </c>
      <c s="37">
        <v>1</v>
      </c>
      <c s="36">
        <v>0</v>
      </c>
      <c s="36">
        <f>ROUND(G3115*H3115,6)</f>
      </c>
      <c r="L3115" s="38">
        <v>0</v>
      </c>
      <c s="32">
        <f>ROUND(ROUND(L3115,2)*ROUND(G3115,3),2)</f>
      </c>
      <c s="36" t="s">
        <v>99</v>
      </c>
      <c>
        <f>(M3115*21)/100</f>
      </c>
      <c t="s">
        <v>27</v>
      </c>
    </row>
    <row r="3116" spans="1:5" ht="25.5">
      <c r="A3116" s="35" t="s">
        <v>55</v>
      </c>
      <c r="E3116" s="39" t="s">
        <v>4238</v>
      </c>
    </row>
    <row r="3117" spans="1:5" ht="12.75">
      <c r="A3117" s="35" t="s">
        <v>56</v>
      </c>
      <c r="E3117" s="40" t="s">
        <v>5</v>
      </c>
    </row>
    <row r="3118" spans="1:5" ht="12.75">
      <c r="A3118" t="s">
        <v>57</v>
      </c>
      <c r="E3118" s="39" t="s">
        <v>5</v>
      </c>
    </row>
    <row r="3119" spans="1:16" ht="12.75">
      <c r="A3119" t="s">
        <v>49</v>
      </c>
      <c s="34" t="s">
        <v>4239</v>
      </c>
      <c s="34" t="s">
        <v>4240</v>
      </c>
      <c s="35" t="s">
        <v>5</v>
      </c>
      <c s="6" t="s">
        <v>4241</v>
      </c>
      <c s="36" t="s">
        <v>1238</v>
      </c>
      <c s="37">
        <v>1</v>
      </c>
      <c s="36">
        <v>0</v>
      </c>
      <c s="36">
        <f>ROUND(G3119*H3119,6)</f>
      </c>
      <c r="L3119" s="38">
        <v>0</v>
      </c>
      <c s="32">
        <f>ROUND(ROUND(L3119,2)*ROUND(G3119,3),2)</f>
      </c>
      <c s="36" t="s">
        <v>99</v>
      </c>
      <c>
        <f>(M3119*21)/100</f>
      </c>
      <c t="s">
        <v>27</v>
      </c>
    </row>
    <row r="3120" spans="1:5" ht="12.75">
      <c r="A3120" s="35" t="s">
        <v>55</v>
      </c>
      <c r="E3120" s="39" t="s">
        <v>4241</v>
      </c>
    </row>
    <row r="3121" spans="1:5" ht="12.75">
      <c r="A3121" s="35" t="s">
        <v>56</v>
      </c>
      <c r="E3121" s="40" t="s">
        <v>5</v>
      </c>
    </row>
    <row r="3122" spans="1:5" ht="12.75">
      <c r="A3122" t="s">
        <v>57</v>
      </c>
      <c r="E3122" s="39" t="s">
        <v>5</v>
      </c>
    </row>
    <row r="3123" spans="1:16" ht="12.75">
      <c r="A3123" t="s">
        <v>49</v>
      </c>
      <c s="34" t="s">
        <v>4242</v>
      </c>
      <c s="34" t="s">
        <v>4243</v>
      </c>
      <c s="35" t="s">
        <v>5</v>
      </c>
      <c s="6" t="s">
        <v>4244</v>
      </c>
      <c s="36" t="s">
        <v>1238</v>
      </c>
      <c s="37">
        <v>2</v>
      </c>
      <c s="36">
        <v>0</v>
      </c>
      <c s="36">
        <f>ROUND(G3123*H3123,6)</f>
      </c>
      <c r="L3123" s="38">
        <v>0</v>
      </c>
      <c s="32">
        <f>ROUND(ROUND(L3123,2)*ROUND(G3123,3),2)</f>
      </c>
      <c s="36" t="s">
        <v>99</v>
      </c>
      <c>
        <f>(M3123*21)/100</f>
      </c>
      <c t="s">
        <v>27</v>
      </c>
    </row>
    <row r="3124" spans="1:5" ht="12.75">
      <c r="A3124" s="35" t="s">
        <v>55</v>
      </c>
      <c r="E3124" s="39" t="s">
        <v>4244</v>
      </c>
    </row>
    <row r="3125" spans="1:5" ht="12.75">
      <c r="A3125" s="35" t="s">
        <v>56</v>
      </c>
      <c r="E3125" s="40" t="s">
        <v>5</v>
      </c>
    </row>
    <row r="3126" spans="1:5" ht="12.75">
      <c r="A3126" t="s">
        <v>57</v>
      </c>
      <c r="E3126" s="39" t="s">
        <v>5</v>
      </c>
    </row>
    <row r="3127" spans="1:16" ht="12.75">
      <c r="A3127" t="s">
        <v>49</v>
      </c>
      <c s="34" t="s">
        <v>4245</v>
      </c>
      <c s="34" t="s">
        <v>4246</v>
      </c>
      <c s="35" t="s">
        <v>5</v>
      </c>
      <c s="6" t="s">
        <v>4247</v>
      </c>
      <c s="36" t="s">
        <v>1238</v>
      </c>
      <c s="37">
        <v>8</v>
      </c>
      <c s="36">
        <v>0</v>
      </c>
      <c s="36">
        <f>ROUND(G3127*H3127,6)</f>
      </c>
      <c r="L3127" s="38">
        <v>0</v>
      </c>
      <c s="32">
        <f>ROUND(ROUND(L3127,2)*ROUND(G3127,3),2)</f>
      </c>
      <c s="36" t="s">
        <v>99</v>
      </c>
      <c>
        <f>(M3127*21)/100</f>
      </c>
      <c t="s">
        <v>27</v>
      </c>
    </row>
    <row r="3128" spans="1:5" ht="12.75">
      <c r="A3128" s="35" t="s">
        <v>55</v>
      </c>
      <c r="E3128" s="39" t="s">
        <v>4247</v>
      </c>
    </row>
    <row r="3129" spans="1:5" ht="12.75">
      <c r="A3129" s="35" t="s">
        <v>56</v>
      </c>
      <c r="E3129" s="40" t="s">
        <v>5</v>
      </c>
    </row>
    <row r="3130" spans="1:5" ht="12.75">
      <c r="A3130" t="s">
        <v>57</v>
      </c>
      <c r="E3130" s="39" t="s">
        <v>5</v>
      </c>
    </row>
    <row r="3131" spans="1:16" ht="12.75">
      <c r="A3131" t="s">
        <v>49</v>
      </c>
      <c s="34" t="s">
        <v>4248</v>
      </c>
      <c s="34" t="s">
        <v>4249</v>
      </c>
      <c s="35" t="s">
        <v>5</v>
      </c>
      <c s="6" t="s">
        <v>4250</v>
      </c>
      <c s="36" t="s">
        <v>1238</v>
      </c>
      <c s="37">
        <v>1</v>
      </c>
      <c s="36">
        <v>0</v>
      </c>
      <c s="36">
        <f>ROUND(G3131*H3131,6)</f>
      </c>
      <c r="L3131" s="38">
        <v>0</v>
      </c>
      <c s="32">
        <f>ROUND(ROUND(L3131,2)*ROUND(G3131,3),2)</f>
      </c>
      <c s="36" t="s">
        <v>99</v>
      </c>
      <c>
        <f>(M3131*21)/100</f>
      </c>
      <c t="s">
        <v>27</v>
      </c>
    </row>
    <row r="3132" spans="1:5" ht="12.75">
      <c r="A3132" s="35" t="s">
        <v>55</v>
      </c>
      <c r="E3132" s="39" t="s">
        <v>4250</v>
      </c>
    </row>
    <row r="3133" spans="1:5" ht="12.75">
      <c r="A3133" s="35" t="s">
        <v>56</v>
      </c>
      <c r="E3133" s="40" t="s">
        <v>5</v>
      </c>
    </row>
    <row r="3134" spans="1:5" ht="12.75">
      <c r="A3134" t="s">
        <v>57</v>
      </c>
      <c r="E3134" s="39" t="s">
        <v>5</v>
      </c>
    </row>
    <row r="3135" spans="1:16" ht="12.75">
      <c r="A3135" t="s">
        <v>49</v>
      </c>
      <c s="34" t="s">
        <v>4251</v>
      </c>
      <c s="34" t="s">
        <v>4252</v>
      </c>
      <c s="35" t="s">
        <v>5</v>
      </c>
      <c s="6" t="s">
        <v>4253</v>
      </c>
      <c s="36" t="s">
        <v>1238</v>
      </c>
      <c s="37">
        <v>1</v>
      </c>
      <c s="36">
        <v>0</v>
      </c>
      <c s="36">
        <f>ROUND(G3135*H3135,6)</f>
      </c>
      <c r="L3135" s="38">
        <v>0</v>
      </c>
      <c s="32">
        <f>ROUND(ROUND(L3135,2)*ROUND(G3135,3),2)</f>
      </c>
      <c s="36" t="s">
        <v>99</v>
      </c>
      <c>
        <f>(M3135*21)/100</f>
      </c>
      <c t="s">
        <v>27</v>
      </c>
    </row>
    <row r="3136" spans="1:5" ht="12.75">
      <c r="A3136" s="35" t="s">
        <v>55</v>
      </c>
      <c r="E3136" s="39" t="s">
        <v>4253</v>
      </c>
    </row>
    <row r="3137" spans="1:5" ht="12.75">
      <c r="A3137" s="35" t="s">
        <v>56</v>
      </c>
      <c r="E3137" s="40" t="s">
        <v>5</v>
      </c>
    </row>
    <row r="3138" spans="1:5" ht="12.75">
      <c r="A3138" t="s">
        <v>57</v>
      </c>
      <c r="E3138" s="39" t="s">
        <v>5</v>
      </c>
    </row>
    <row r="3139" spans="1:16" ht="12.75">
      <c r="A3139" t="s">
        <v>49</v>
      </c>
      <c s="34" t="s">
        <v>4254</v>
      </c>
      <c s="34" t="s">
        <v>4255</v>
      </c>
      <c s="35" t="s">
        <v>5</v>
      </c>
      <c s="6" t="s">
        <v>4256</v>
      </c>
      <c s="36" t="s">
        <v>1238</v>
      </c>
      <c s="37">
        <v>1</v>
      </c>
      <c s="36">
        <v>0</v>
      </c>
      <c s="36">
        <f>ROUND(G3139*H3139,6)</f>
      </c>
      <c r="L3139" s="38">
        <v>0</v>
      </c>
      <c s="32">
        <f>ROUND(ROUND(L3139,2)*ROUND(G3139,3),2)</f>
      </c>
      <c s="36" t="s">
        <v>99</v>
      </c>
      <c>
        <f>(M3139*21)/100</f>
      </c>
      <c t="s">
        <v>27</v>
      </c>
    </row>
    <row r="3140" spans="1:5" ht="12.75">
      <c r="A3140" s="35" t="s">
        <v>55</v>
      </c>
      <c r="E3140" s="39" t="s">
        <v>4256</v>
      </c>
    </row>
    <row r="3141" spans="1:5" ht="12.75">
      <c r="A3141" s="35" t="s">
        <v>56</v>
      </c>
      <c r="E3141" s="40" t="s">
        <v>5</v>
      </c>
    </row>
    <row r="3142" spans="1:5" ht="12.75">
      <c r="A3142" t="s">
        <v>57</v>
      </c>
      <c r="E3142" s="39" t="s">
        <v>5</v>
      </c>
    </row>
    <row r="3143" spans="1:16" ht="12.75">
      <c r="A3143" t="s">
        <v>49</v>
      </c>
      <c s="34" t="s">
        <v>4257</v>
      </c>
      <c s="34" t="s">
        <v>4258</v>
      </c>
      <c s="35" t="s">
        <v>5</v>
      </c>
      <c s="6" t="s">
        <v>4259</v>
      </c>
      <c s="36" t="s">
        <v>1238</v>
      </c>
      <c s="37">
        <v>1</v>
      </c>
      <c s="36">
        <v>0</v>
      </c>
      <c s="36">
        <f>ROUND(G3143*H3143,6)</f>
      </c>
      <c r="L3143" s="38">
        <v>0</v>
      </c>
      <c s="32">
        <f>ROUND(ROUND(L3143,2)*ROUND(G3143,3),2)</f>
      </c>
      <c s="36" t="s">
        <v>99</v>
      </c>
      <c>
        <f>(M3143*21)/100</f>
      </c>
      <c t="s">
        <v>27</v>
      </c>
    </row>
    <row r="3144" spans="1:5" ht="12.75">
      <c r="A3144" s="35" t="s">
        <v>55</v>
      </c>
      <c r="E3144" s="39" t="s">
        <v>4259</v>
      </c>
    </row>
    <row r="3145" spans="1:5" ht="12.75">
      <c r="A3145" s="35" t="s">
        <v>56</v>
      </c>
      <c r="E3145" s="40" t="s">
        <v>5</v>
      </c>
    </row>
    <row r="3146" spans="1:5" ht="12.75">
      <c r="A3146" t="s">
        <v>57</v>
      </c>
      <c r="E3146" s="39" t="s">
        <v>5</v>
      </c>
    </row>
    <row r="3147" spans="1:16" ht="12.75">
      <c r="A3147" t="s">
        <v>49</v>
      </c>
      <c s="34" t="s">
        <v>4260</v>
      </c>
      <c s="34" t="s">
        <v>4261</v>
      </c>
      <c s="35" t="s">
        <v>5</v>
      </c>
      <c s="6" t="s">
        <v>4262</v>
      </c>
      <c s="36" t="s">
        <v>1238</v>
      </c>
      <c s="37">
        <v>1</v>
      </c>
      <c s="36">
        <v>0</v>
      </c>
      <c s="36">
        <f>ROUND(G3147*H3147,6)</f>
      </c>
      <c r="L3147" s="38">
        <v>0</v>
      </c>
      <c s="32">
        <f>ROUND(ROUND(L3147,2)*ROUND(G3147,3),2)</f>
      </c>
      <c s="36" t="s">
        <v>99</v>
      </c>
      <c>
        <f>(M3147*21)/100</f>
      </c>
      <c t="s">
        <v>27</v>
      </c>
    </row>
    <row r="3148" spans="1:5" ht="12.75">
      <c r="A3148" s="35" t="s">
        <v>55</v>
      </c>
      <c r="E3148" s="39" t="s">
        <v>4262</v>
      </c>
    </row>
    <row r="3149" spans="1:5" ht="12.75">
      <c r="A3149" s="35" t="s">
        <v>56</v>
      </c>
      <c r="E3149" s="40" t="s">
        <v>5</v>
      </c>
    </row>
    <row r="3150" spans="1:5" ht="12.75">
      <c r="A3150" t="s">
        <v>57</v>
      </c>
      <c r="E3150" s="39" t="s">
        <v>5</v>
      </c>
    </row>
    <row r="3151" spans="1:16" ht="12.75">
      <c r="A3151" t="s">
        <v>49</v>
      </c>
      <c s="34" t="s">
        <v>4263</v>
      </c>
      <c s="34" t="s">
        <v>4264</v>
      </c>
      <c s="35" t="s">
        <v>5</v>
      </c>
      <c s="6" t="s">
        <v>4265</v>
      </c>
      <c s="36" t="s">
        <v>1238</v>
      </c>
      <c s="37">
        <v>2</v>
      </c>
      <c s="36">
        <v>0</v>
      </c>
      <c s="36">
        <f>ROUND(G3151*H3151,6)</f>
      </c>
      <c r="L3151" s="38">
        <v>0</v>
      </c>
      <c s="32">
        <f>ROUND(ROUND(L3151,2)*ROUND(G3151,3),2)</f>
      </c>
      <c s="36" t="s">
        <v>99</v>
      </c>
      <c>
        <f>(M3151*21)/100</f>
      </c>
      <c t="s">
        <v>27</v>
      </c>
    </row>
    <row r="3152" spans="1:5" ht="12.75">
      <c r="A3152" s="35" t="s">
        <v>55</v>
      </c>
      <c r="E3152" s="39" t="s">
        <v>4265</v>
      </c>
    </row>
    <row r="3153" spans="1:5" ht="12.75">
      <c r="A3153" s="35" t="s">
        <v>56</v>
      </c>
      <c r="E3153" s="40" t="s">
        <v>5</v>
      </c>
    </row>
    <row r="3154" spans="1:5" ht="12.75">
      <c r="A3154" t="s">
        <v>57</v>
      </c>
      <c r="E3154" s="39" t="s">
        <v>5</v>
      </c>
    </row>
    <row r="3155" spans="1:16" ht="25.5">
      <c r="A3155" t="s">
        <v>49</v>
      </c>
      <c s="34" t="s">
        <v>4266</v>
      </c>
      <c s="34" t="s">
        <v>4267</v>
      </c>
      <c s="35" t="s">
        <v>5</v>
      </c>
      <c s="6" t="s">
        <v>4268</v>
      </c>
      <c s="36" t="s">
        <v>1238</v>
      </c>
      <c s="37">
        <v>1</v>
      </c>
      <c s="36">
        <v>0</v>
      </c>
      <c s="36">
        <f>ROUND(G3155*H3155,6)</f>
      </c>
      <c r="L3155" s="38">
        <v>0</v>
      </c>
      <c s="32">
        <f>ROUND(ROUND(L3155,2)*ROUND(G3155,3),2)</f>
      </c>
      <c s="36" t="s">
        <v>99</v>
      </c>
      <c>
        <f>(M3155*21)/100</f>
      </c>
      <c t="s">
        <v>27</v>
      </c>
    </row>
    <row r="3156" spans="1:5" ht="38.25">
      <c r="A3156" s="35" t="s">
        <v>55</v>
      </c>
      <c r="E3156" s="39" t="s">
        <v>4269</v>
      </c>
    </row>
    <row r="3157" spans="1:5" ht="12.75">
      <c r="A3157" s="35" t="s">
        <v>56</v>
      </c>
      <c r="E3157" s="40" t="s">
        <v>5</v>
      </c>
    </row>
    <row r="3158" spans="1:5" ht="12.75">
      <c r="A3158" t="s">
        <v>57</v>
      </c>
      <c r="E3158" s="39" t="s">
        <v>5</v>
      </c>
    </row>
    <row r="3159" spans="1:16" ht="12.75">
      <c r="A3159" t="s">
        <v>49</v>
      </c>
      <c s="34" t="s">
        <v>4270</v>
      </c>
      <c s="34" t="s">
        <v>4271</v>
      </c>
      <c s="35" t="s">
        <v>5</v>
      </c>
      <c s="6" t="s">
        <v>4272</v>
      </c>
      <c s="36" t="s">
        <v>1238</v>
      </c>
      <c s="37">
        <v>1</v>
      </c>
      <c s="36">
        <v>0</v>
      </c>
      <c s="36">
        <f>ROUND(G3159*H3159,6)</f>
      </c>
      <c r="L3159" s="38">
        <v>0</v>
      </c>
      <c s="32">
        <f>ROUND(ROUND(L3159,2)*ROUND(G3159,3),2)</f>
      </c>
      <c s="36" t="s">
        <v>99</v>
      </c>
      <c>
        <f>(M3159*21)/100</f>
      </c>
      <c t="s">
        <v>27</v>
      </c>
    </row>
    <row r="3160" spans="1:5" ht="12.75">
      <c r="A3160" s="35" t="s">
        <v>55</v>
      </c>
      <c r="E3160" s="39" t="s">
        <v>4272</v>
      </c>
    </row>
    <row r="3161" spans="1:5" ht="12.75">
      <c r="A3161" s="35" t="s">
        <v>56</v>
      </c>
      <c r="E3161" s="40" t="s">
        <v>5</v>
      </c>
    </row>
    <row r="3162" spans="1:5" ht="12.75">
      <c r="A3162" t="s">
        <v>57</v>
      </c>
      <c r="E3162" s="39" t="s">
        <v>5</v>
      </c>
    </row>
    <row r="3163" spans="1:16" ht="12.75">
      <c r="A3163" t="s">
        <v>49</v>
      </c>
      <c s="34" t="s">
        <v>4273</v>
      </c>
      <c s="34" t="s">
        <v>4274</v>
      </c>
      <c s="35" t="s">
        <v>5</v>
      </c>
      <c s="6" t="s">
        <v>4275</v>
      </c>
      <c s="36" t="s">
        <v>1238</v>
      </c>
      <c s="37">
        <v>1</v>
      </c>
      <c s="36">
        <v>0</v>
      </c>
      <c s="36">
        <f>ROUND(G3163*H3163,6)</f>
      </c>
      <c r="L3163" s="38">
        <v>0</v>
      </c>
      <c s="32">
        <f>ROUND(ROUND(L3163,2)*ROUND(G3163,3),2)</f>
      </c>
      <c s="36" t="s">
        <v>99</v>
      </c>
      <c>
        <f>(M3163*21)/100</f>
      </c>
      <c t="s">
        <v>27</v>
      </c>
    </row>
    <row r="3164" spans="1:5" ht="12.75">
      <c r="A3164" s="35" t="s">
        <v>55</v>
      </c>
      <c r="E3164" s="39" t="s">
        <v>4275</v>
      </c>
    </row>
    <row r="3165" spans="1:5" ht="12.75">
      <c r="A3165" s="35" t="s">
        <v>56</v>
      </c>
      <c r="E3165" s="40" t="s">
        <v>5</v>
      </c>
    </row>
    <row r="3166" spans="1:5" ht="12.75">
      <c r="A3166" t="s">
        <v>57</v>
      </c>
      <c r="E3166" s="39" t="s">
        <v>5</v>
      </c>
    </row>
    <row r="3167" spans="1:16" ht="25.5">
      <c r="A3167" t="s">
        <v>49</v>
      </c>
      <c s="34" t="s">
        <v>4276</v>
      </c>
      <c s="34" t="s">
        <v>4277</v>
      </c>
      <c s="35" t="s">
        <v>5</v>
      </c>
      <c s="6" t="s">
        <v>4278</v>
      </c>
      <c s="36" t="s">
        <v>1238</v>
      </c>
      <c s="37">
        <v>2</v>
      </c>
      <c s="36">
        <v>0</v>
      </c>
      <c s="36">
        <f>ROUND(G3167*H3167,6)</f>
      </c>
      <c r="L3167" s="38">
        <v>0</v>
      </c>
      <c s="32">
        <f>ROUND(ROUND(L3167,2)*ROUND(G3167,3),2)</f>
      </c>
      <c s="36" t="s">
        <v>99</v>
      </c>
      <c>
        <f>(M3167*21)/100</f>
      </c>
      <c t="s">
        <v>27</v>
      </c>
    </row>
    <row r="3168" spans="1:5" ht="25.5">
      <c r="A3168" s="35" t="s">
        <v>55</v>
      </c>
      <c r="E3168" s="39" t="s">
        <v>4278</v>
      </c>
    </row>
    <row r="3169" spans="1:5" ht="12.75">
      <c r="A3169" s="35" t="s">
        <v>56</v>
      </c>
      <c r="E3169" s="40" t="s">
        <v>5</v>
      </c>
    </row>
    <row r="3170" spans="1:5" ht="12.75">
      <c r="A3170" t="s">
        <v>57</v>
      </c>
      <c r="E3170" s="39" t="s">
        <v>5</v>
      </c>
    </row>
    <row r="3171" spans="1:16" ht="12.75">
      <c r="A3171" t="s">
        <v>49</v>
      </c>
      <c s="34" t="s">
        <v>4279</v>
      </c>
      <c s="34" t="s">
        <v>4280</v>
      </c>
      <c s="35" t="s">
        <v>5</v>
      </c>
      <c s="6" t="s">
        <v>4281</v>
      </c>
      <c s="36" t="s">
        <v>1238</v>
      </c>
      <c s="37">
        <v>12</v>
      </c>
      <c s="36">
        <v>0</v>
      </c>
      <c s="36">
        <f>ROUND(G3171*H3171,6)</f>
      </c>
      <c r="L3171" s="38">
        <v>0</v>
      </c>
      <c s="32">
        <f>ROUND(ROUND(L3171,2)*ROUND(G3171,3),2)</f>
      </c>
      <c s="36" t="s">
        <v>99</v>
      </c>
      <c>
        <f>(M3171*21)/100</f>
      </c>
      <c t="s">
        <v>27</v>
      </c>
    </row>
    <row r="3172" spans="1:5" ht="12.75">
      <c r="A3172" s="35" t="s">
        <v>55</v>
      </c>
      <c r="E3172" s="39" t="s">
        <v>4281</v>
      </c>
    </row>
    <row r="3173" spans="1:5" ht="12.75">
      <c r="A3173" s="35" t="s">
        <v>56</v>
      </c>
      <c r="E3173" s="40" t="s">
        <v>5</v>
      </c>
    </row>
    <row r="3174" spans="1:5" ht="12.75">
      <c r="A3174" t="s">
        <v>57</v>
      </c>
      <c r="E3174" s="39" t="s">
        <v>5</v>
      </c>
    </row>
    <row r="3175" spans="1:16" ht="12.75">
      <c r="A3175" t="s">
        <v>49</v>
      </c>
      <c s="34" t="s">
        <v>4282</v>
      </c>
      <c s="34" t="s">
        <v>4283</v>
      </c>
      <c s="35" t="s">
        <v>5</v>
      </c>
      <c s="6" t="s">
        <v>4284</v>
      </c>
      <c s="36" t="s">
        <v>1238</v>
      </c>
      <c s="37">
        <v>1</v>
      </c>
      <c s="36">
        <v>0</v>
      </c>
      <c s="36">
        <f>ROUND(G3175*H3175,6)</f>
      </c>
      <c r="L3175" s="38">
        <v>0</v>
      </c>
      <c s="32">
        <f>ROUND(ROUND(L3175,2)*ROUND(G3175,3),2)</f>
      </c>
      <c s="36" t="s">
        <v>99</v>
      </c>
      <c>
        <f>(M3175*21)/100</f>
      </c>
      <c t="s">
        <v>27</v>
      </c>
    </row>
    <row r="3176" spans="1:5" ht="12.75">
      <c r="A3176" s="35" t="s">
        <v>55</v>
      </c>
      <c r="E3176" s="39" t="s">
        <v>4284</v>
      </c>
    </row>
    <row r="3177" spans="1:5" ht="12.75">
      <c r="A3177" s="35" t="s">
        <v>56</v>
      </c>
      <c r="E3177" s="40" t="s">
        <v>5</v>
      </c>
    </row>
    <row r="3178" spans="1:5" ht="12.75">
      <c r="A3178" t="s">
        <v>57</v>
      </c>
      <c r="E3178" s="39" t="s">
        <v>5</v>
      </c>
    </row>
    <row r="3179" spans="1:16" ht="12.75">
      <c r="A3179" t="s">
        <v>49</v>
      </c>
      <c s="34" t="s">
        <v>4285</v>
      </c>
      <c s="34" t="s">
        <v>4286</v>
      </c>
      <c s="35" t="s">
        <v>5</v>
      </c>
      <c s="6" t="s">
        <v>4287</v>
      </c>
      <c s="36" t="s">
        <v>1238</v>
      </c>
      <c s="37">
        <v>1</v>
      </c>
      <c s="36">
        <v>0</v>
      </c>
      <c s="36">
        <f>ROUND(G3179*H3179,6)</f>
      </c>
      <c r="L3179" s="38">
        <v>0</v>
      </c>
      <c s="32">
        <f>ROUND(ROUND(L3179,2)*ROUND(G3179,3),2)</f>
      </c>
      <c s="36" t="s">
        <v>99</v>
      </c>
      <c>
        <f>(M3179*21)/100</f>
      </c>
      <c t="s">
        <v>27</v>
      </c>
    </row>
    <row r="3180" spans="1:5" ht="12.75">
      <c r="A3180" s="35" t="s">
        <v>55</v>
      </c>
      <c r="E3180" s="39" t="s">
        <v>4287</v>
      </c>
    </row>
    <row r="3181" spans="1:5" ht="12.75">
      <c r="A3181" s="35" t="s">
        <v>56</v>
      </c>
      <c r="E3181" s="40" t="s">
        <v>5</v>
      </c>
    </row>
    <row r="3182" spans="1:5" ht="12.75">
      <c r="A3182" t="s">
        <v>57</v>
      </c>
      <c r="E3182" s="39" t="s">
        <v>5</v>
      </c>
    </row>
    <row r="3183" spans="1:16" ht="25.5">
      <c r="A3183" t="s">
        <v>49</v>
      </c>
      <c s="34" t="s">
        <v>4288</v>
      </c>
      <c s="34" t="s">
        <v>4289</v>
      </c>
      <c s="35" t="s">
        <v>5</v>
      </c>
      <c s="6" t="s">
        <v>4290</v>
      </c>
      <c s="36" t="s">
        <v>1238</v>
      </c>
      <c s="37">
        <v>1</v>
      </c>
      <c s="36">
        <v>0</v>
      </c>
      <c s="36">
        <f>ROUND(G3183*H3183,6)</f>
      </c>
      <c r="L3183" s="38">
        <v>0</v>
      </c>
      <c s="32">
        <f>ROUND(ROUND(L3183,2)*ROUND(G3183,3),2)</f>
      </c>
      <c s="36" t="s">
        <v>99</v>
      </c>
      <c>
        <f>(M3183*21)/100</f>
      </c>
      <c t="s">
        <v>27</v>
      </c>
    </row>
    <row r="3184" spans="1:5" ht="38.25">
      <c r="A3184" s="35" t="s">
        <v>55</v>
      </c>
      <c r="E3184" s="39" t="s">
        <v>4291</v>
      </c>
    </row>
    <row r="3185" spans="1:5" ht="12.75">
      <c r="A3185" s="35" t="s">
        <v>56</v>
      </c>
      <c r="E3185" s="40" t="s">
        <v>5</v>
      </c>
    </row>
    <row r="3186" spans="1:5" ht="12.75">
      <c r="A3186" t="s">
        <v>57</v>
      </c>
      <c r="E3186" s="39" t="s">
        <v>5</v>
      </c>
    </row>
    <row r="3187" spans="1:16" ht="12.75">
      <c r="A3187" t="s">
        <v>49</v>
      </c>
      <c s="34" t="s">
        <v>4292</v>
      </c>
      <c s="34" t="s">
        <v>4293</v>
      </c>
      <c s="35" t="s">
        <v>5</v>
      </c>
      <c s="6" t="s">
        <v>4294</v>
      </c>
      <c s="36" t="s">
        <v>1238</v>
      </c>
      <c s="37">
        <v>1</v>
      </c>
      <c s="36">
        <v>0</v>
      </c>
      <c s="36">
        <f>ROUND(G3187*H3187,6)</f>
      </c>
      <c r="L3187" s="38">
        <v>0</v>
      </c>
      <c s="32">
        <f>ROUND(ROUND(L3187,2)*ROUND(G3187,3),2)</f>
      </c>
      <c s="36" t="s">
        <v>99</v>
      </c>
      <c>
        <f>(M3187*21)/100</f>
      </c>
      <c t="s">
        <v>27</v>
      </c>
    </row>
    <row r="3188" spans="1:5" ht="12.75">
      <c r="A3188" s="35" t="s">
        <v>55</v>
      </c>
      <c r="E3188" s="39" t="s">
        <v>4294</v>
      </c>
    </row>
    <row r="3189" spans="1:5" ht="12.75">
      <c r="A3189" s="35" t="s">
        <v>56</v>
      </c>
      <c r="E3189" s="40" t="s">
        <v>5</v>
      </c>
    </row>
    <row r="3190" spans="1:5" ht="12.75">
      <c r="A3190" t="s">
        <v>57</v>
      </c>
      <c r="E3190" s="39" t="s">
        <v>5</v>
      </c>
    </row>
    <row r="3191" spans="1:16" ht="12.75">
      <c r="A3191" t="s">
        <v>49</v>
      </c>
      <c s="34" t="s">
        <v>4295</v>
      </c>
      <c s="34" t="s">
        <v>4296</v>
      </c>
      <c s="35" t="s">
        <v>5</v>
      </c>
      <c s="6" t="s">
        <v>4297</v>
      </c>
      <c s="36" t="s">
        <v>1238</v>
      </c>
      <c s="37">
        <v>1</v>
      </c>
      <c s="36">
        <v>0</v>
      </c>
      <c s="36">
        <f>ROUND(G3191*H3191,6)</f>
      </c>
      <c r="L3191" s="38">
        <v>0</v>
      </c>
      <c s="32">
        <f>ROUND(ROUND(L3191,2)*ROUND(G3191,3),2)</f>
      </c>
      <c s="36" t="s">
        <v>99</v>
      </c>
      <c>
        <f>(M3191*21)/100</f>
      </c>
      <c t="s">
        <v>27</v>
      </c>
    </row>
    <row r="3192" spans="1:5" ht="12.75">
      <c r="A3192" s="35" t="s">
        <v>55</v>
      </c>
      <c r="E3192" s="39" t="s">
        <v>4297</v>
      </c>
    </row>
    <row r="3193" spans="1:5" ht="12.75">
      <c r="A3193" s="35" t="s">
        <v>56</v>
      </c>
      <c r="E3193" s="40" t="s">
        <v>5</v>
      </c>
    </row>
    <row r="3194" spans="1:5" ht="12.75">
      <c r="A3194" t="s">
        <v>57</v>
      </c>
      <c r="E3194" s="39" t="s">
        <v>5</v>
      </c>
    </row>
    <row r="3195" spans="1:16" ht="12.75">
      <c r="A3195" t="s">
        <v>49</v>
      </c>
      <c s="34" t="s">
        <v>4298</v>
      </c>
      <c s="34" t="s">
        <v>4299</v>
      </c>
      <c s="35" t="s">
        <v>5</v>
      </c>
      <c s="6" t="s">
        <v>4300</v>
      </c>
      <c s="36" t="s">
        <v>1238</v>
      </c>
      <c s="37">
        <v>1</v>
      </c>
      <c s="36">
        <v>0</v>
      </c>
      <c s="36">
        <f>ROUND(G3195*H3195,6)</f>
      </c>
      <c r="L3195" s="38">
        <v>0</v>
      </c>
      <c s="32">
        <f>ROUND(ROUND(L3195,2)*ROUND(G3195,3),2)</f>
      </c>
      <c s="36" t="s">
        <v>99</v>
      </c>
      <c>
        <f>(M3195*21)/100</f>
      </c>
      <c t="s">
        <v>27</v>
      </c>
    </row>
    <row r="3196" spans="1:5" ht="12.75">
      <c r="A3196" s="35" t="s">
        <v>55</v>
      </c>
      <c r="E3196" s="39" t="s">
        <v>4300</v>
      </c>
    </row>
    <row r="3197" spans="1:5" ht="12.75">
      <c r="A3197" s="35" t="s">
        <v>56</v>
      </c>
      <c r="E3197" s="40" t="s">
        <v>5</v>
      </c>
    </row>
    <row r="3198" spans="1:5" ht="12.75">
      <c r="A3198" t="s">
        <v>57</v>
      </c>
      <c r="E3198" s="39" t="s">
        <v>5</v>
      </c>
    </row>
    <row r="3199" spans="1:16" ht="12.75">
      <c r="A3199" t="s">
        <v>49</v>
      </c>
      <c s="34" t="s">
        <v>4301</v>
      </c>
      <c s="34" t="s">
        <v>4302</v>
      </c>
      <c s="35" t="s">
        <v>5</v>
      </c>
      <c s="6" t="s">
        <v>4303</v>
      </c>
      <c s="36" t="s">
        <v>1238</v>
      </c>
      <c s="37">
        <v>2</v>
      </c>
      <c s="36">
        <v>0</v>
      </c>
      <c s="36">
        <f>ROUND(G3199*H3199,6)</f>
      </c>
      <c r="L3199" s="38">
        <v>0</v>
      </c>
      <c s="32">
        <f>ROUND(ROUND(L3199,2)*ROUND(G3199,3),2)</f>
      </c>
      <c s="36" t="s">
        <v>99</v>
      </c>
      <c>
        <f>(M3199*21)/100</f>
      </c>
      <c t="s">
        <v>27</v>
      </c>
    </row>
    <row r="3200" spans="1:5" ht="12.75">
      <c r="A3200" s="35" t="s">
        <v>55</v>
      </c>
      <c r="E3200" s="39" t="s">
        <v>4303</v>
      </c>
    </row>
    <row r="3201" spans="1:5" ht="12.75">
      <c r="A3201" s="35" t="s">
        <v>56</v>
      </c>
      <c r="E3201" s="40" t="s">
        <v>5</v>
      </c>
    </row>
    <row r="3202" spans="1:5" ht="12.75">
      <c r="A3202" t="s">
        <v>57</v>
      </c>
      <c r="E3202" s="39" t="s">
        <v>5</v>
      </c>
    </row>
    <row r="3203" spans="1:16" ht="25.5">
      <c r="A3203" t="s">
        <v>49</v>
      </c>
      <c s="34" t="s">
        <v>4304</v>
      </c>
      <c s="34" t="s">
        <v>4305</v>
      </c>
      <c s="35" t="s">
        <v>5</v>
      </c>
      <c s="6" t="s">
        <v>4306</v>
      </c>
      <c s="36" t="s">
        <v>1238</v>
      </c>
      <c s="37">
        <v>2</v>
      </c>
      <c s="36">
        <v>0</v>
      </c>
      <c s="36">
        <f>ROUND(G3203*H3203,6)</f>
      </c>
      <c r="L3203" s="38">
        <v>0</v>
      </c>
      <c s="32">
        <f>ROUND(ROUND(L3203,2)*ROUND(G3203,3),2)</f>
      </c>
      <c s="36" t="s">
        <v>99</v>
      </c>
      <c>
        <f>(M3203*21)/100</f>
      </c>
      <c t="s">
        <v>27</v>
      </c>
    </row>
    <row r="3204" spans="1:5" ht="25.5">
      <c r="A3204" s="35" t="s">
        <v>55</v>
      </c>
      <c r="E3204" s="39" t="s">
        <v>4306</v>
      </c>
    </row>
    <row r="3205" spans="1:5" ht="12.75">
      <c r="A3205" s="35" t="s">
        <v>56</v>
      </c>
      <c r="E3205" s="40" t="s">
        <v>5</v>
      </c>
    </row>
    <row r="3206" spans="1:5" ht="12.75">
      <c r="A3206" t="s">
        <v>57</v>
      </c>
      <c r="E3206" s="39" t="s">
        <v>5</v>
      </c>
    </row>
    <row r="3207" spans="1:16" ht="12.75">
      <c r="A3207" t="s">
        <v>49</v>
      </c>
      <c s="34" t="s">
        <v>4307</v>
      </c>
      <c s="34" t="s">
        <v>4308</v>
      </c>
      <c s="35" t="s">
        <v>5</v>
      </c>
      <c s="6" t="s">
        <v>4309</v>
      </c>
      <c s="36" t="s">
        <v>1238</v>
      </c>
      <c s="37">
        <v>1</v>
      </c>
      <c s="36">
        <v>0</v>
      </c>
      <c s="36">
        <f>ROUND(G3207*H3207,6)</f>
      </c>
      <c r="L3207" s="38">
        <v>0</v>
      </c>
      <c s="32">
        <f>ROUND(ROUND(L3207,2)*ROUND(G3207,3),2)</f>
      </c>
      <c s="36" t="s">
        <v>99</v>
      </c>
      <c>
        <f>(M3207*21)/100</f>
      </c>
      <c t="s">
        <v>27</v>
      </c>
    </row>
    <row r="3208" spans="1:5" ht="12.75">
      <c r="A3208" s="35" t="s">
        <v>55</v>
      </c>
      <c r="E3208" s="39" t="s">
        <v>4309</v>
      </c>
    </row>
    <row r="3209" spans="1:5" ht="12.75">
      <c r="A3209" s="35" t="s">
        <v>56</v>
      </c>
      <c r="E3209" s="40" t="s">
        <v>5</v>
      </c>
    </row>
    <row r="3210" spans="1:5" ht="12.75">
      <c r="A3210" t="s">
        <v>57</v>
      </c>
      <c r="E3210" s="39" t="s">
        <v>5</v>
      </c>
    </row>
    <row r="3211" spans="1:16" ht="12.75">
      <c r="A3211" t="s">
        <v>49</v>
      </c>
      <c s="34" t="s">
        <v>4310</v>
      </c>
      <c s="34" t="s">
        <v>4311</v>
      </c>
      <c s="35" t="s">
        <v>5</v>
      </c>
      <c s="6" t="s">
        <v>4312</v>
      </c>
      <c s="36" t="s">
        <v>1238</v>
      </c>
      <c s="37">
        <v>4</v>
      </c>
      <c s="36">
        <v>0</v>
      </c>
      <c s="36">
        <f>ROUND(G3211*H3211,6)</f>
      </c>
      <c r="L3211" s="38">
        <v>0</v>
      </c>
      <c s="32">
        <f>ROUND(ROUND(L3211,2)*ROUND(G3211,3),2)</f>
      </c>
      <c s="36" t="s">
        <v>99</v>
      </c>
      <c>
        <f>(M3211*21)/100</f>
      </c>
      <c t="s">
        <v>27</v>
      </c>
    </row>
    <row r="3212" spans="1:5" ht="12.75">
      <c r="A3212" s="35" t="s">
        <v>55</v>
      </c>
      <c r="E3212" s="39" t="s">
        <v>4312</v>
      </c>
    </row>
    <row r="3213" spans="1:5" ht="12.75">
      <c r="A3213" s="35" t="s">
        <v>56</v>
      </c>
      <c r="E3213" s="40" t="s">
        <v>5</v>
      </c>
    </row>
    <row r="3214" spans="1:5" ht="12.75">
      <c r="A3214" t="s">
        <v>57</v>
      </c>
      <c r="E3214" s="39" t="s">
        <v>5</v>
      </c>
    </row>
    <row r="3215" spans="1:16" ht="12.75">
      <c r="A3215" t="s">
        <v>49</v>
      </c>
      <c s="34" t="s">
        <v>4313</v>
      </c>
      <c s="34" t="s">
        <v>4314</v>
      </c>
      <c s="35" t="s">
        <v>5</v>
      </c>
      <c s="6" t="s">
        <v>4309</v>
      </c>
      <c s="36" t="s">
        <v>1238</v>
      </c>
      <c s="37">
        <v>1</v>
      </c>
      <c s="36">
        <v>0</v>
      </c>
      <c s="36">
        <f>ROUND(G3215*H3215,6)</f>
      </c>
      <c r="L3215" s="38">
        <v>0</v>
      </c>
      <c s="32">
        <f>ROUND(ROUND(L3215,2)*ROUND(G3215,3),2)</f>
      </c>
      <c s="36" t="s">
        <v>99</v>
      </c>
      <c>
        <f>(M3215*21)/100</f>
      </c>
      <c t="s">
        <v>27</v>
      </c>
    </row>
    <row r="3216" spans="1:5" ht="12.75">
      <c r="A3216" s="35" t="s">
        <v>55</v>
      </c>
      <c r="E3216" s="39" t="s">
        <v>4309</v>
      </c>
    </row>
    <row r="3217" spans="1:5" ht="12.75">
      <c r="A3217" s="35" t="s">
        <v>56</v>
      </c>
      <c r="E3217" s="40" t="s">
        <v>5</v>
      </c>
    </row>
    <row r="3218" spans="1:5" ht="12.75">
      <c r="A3218" t="s">
        <v>57</v>
      </c>
      <c r="E3218" s="39" t="s">
        <v>5</v>
      </c>
    </row>
    <row r="3219" spans="1:16" ht="12.75">
      <c r="A3219" t="s">
        <v>49</v>
      </c>
      <c s="34" t="s">
        <v>4315</v>
      </c>
      <c s="34" t="s">
        <v>4316</v>
      </c>
      <c s="35" t="s">
        <v>5</v>
      </c>
      <c s="6" t="s">
        <v>4309</v>
      </c>
      <c s="36" t="s">
        <v>1238</v>
      </c>
      <c s="37">
        <v>1</v>
      </c>
      <c s="36">
        <v>0</v>
      </c>
      <c s="36">
        <f>ROUND(G3219*H3219,6)</f>
      </c>
      <c r="L3219" s="38">
        <v>0</v>
      </c>
      <c s="32">
        <f>ROUND(ROUND(L3219,2)*ROUND(G3219,3),2)</f>
      </c>
      <c s="36" t="s">
        <v>99</v>
      </c>
      <c>
        <f>(M3219*21)/100</f>
      </c>
      <c t="s">
        <v>27</v>
      </c>
    </row>
    <row r="3220" spans="1:5" ht="12.75">
      <c r="A3220" s="35" t="s">
        <v>55</v>
      </c>
      <c r="E3220" s="39" t="s">
        <v>4309</v>
      </c>
    </row>
    <row r="3221" spans="1:5" ht="12.75">
      <c r="A3221" s="35" t="s">
        <v>56</v>
      </c>
      <c r="E3221" s="40" t="s">
        <v>5</v>
      </c>
    </row>
    <row r="3222" spans="1:5" ht="12.75">
      <c r="A3222" t="s">
        <v>57</v>
      </c>
      <c r="E3222" s="39" t="s">
        <v>5</v>
      </c>
    </row>
    <row r="3223" spans="1:16" ht="12.75">
      <c r="A3223" t="s">
        <v>49</v>
      </c>
      <c s="34" t="s">
        <v>4317</v>
      </c>
      <c s="34" t="s">
        <v>4318</v>
      </c>
      <c s="35" t="s">
        <v>5</v>
      </c>
      <c s="6" t="s">
        <v>4319</v>
      </c>
      <c s="36" t="s">
        <v>1238</v>
      </c>
      <c s="37">
        <v>1</v>
      </c>
      <c s="36">
        <v>0</v>
      </c>
      <c s="36">
        <f>ROUND(G3223*H3223,6)</f>
      </c>
      <c r="L3223" s="38">
        <v>0</v>
      </c>
      <c s="32">
        <f>ROUND(ROUND(L3223,2)*ROUND(G3223,3),2)</f>
      </c>
      <c s="36" t="s">
        <v>99</v>
      </c>
      <c>
        <f>(M3223*21)/100</f>
      </c>
      <c t="s">
        <v>27</v>
      </c>
    </row>
    <row r="3224" spans="1:5" ht="12.75">
      <c r="A3224" s="35" t="s">
        <v>55</v>
      </c>
      <c r="E3224" s="39" t="s">
        <v>4319</v>
      </c>
    </row>
    <row r="3225" spans="1:5" ht="12.75">
      <c r="A3225" s="35" t="s">
        <v>56</v>
      </c>
      <c r="E3225" s="40" t="s">
        <v>5</v>
      </c>
    </row>
    <row r="3226" spans="1:5" ht="12.75">
      <c r="A3226" t="s">
        <v>57</v>
      </c>
      <c r="E3226" s="39" t="s">
        <v>5</v>
      </c>
    </row>
    <row r="3227" spans="1:16" ht="12.75">
      <c r="A3227" t="s">
        <v>49</v>
      </c>
      <c s="34" t="s">
        <v>4320</v>
      </c>
      <c s="34" t="s">
        <v>4321</v>
      </c>
      <c s="35" t="s">
        <v>5</v>
      </c>
      <c s="6" t="s">
        <v>4322</v>
      </c>
      <c s="36" t="s">
        <v>1238</v>
      </c>
      <c s="37">
        <v>1</v>
      </c>
      <c s="36">
        <v>0</v>
      </c>
      <c s="36">
        <f>ROUND(G3227*H3227,6)</f>
      </c>
      <c r="L3227" s="38">
        <v>0</v>
      </c>
      <c s="32">
        <f>ROUND(ROUND(L3227,2)*ROUND(G3227,3),2)</f>
      </c>
      <c s="36" t="s">
        <v>99</v>
      </c>
      <c>
        <f>(M3227*21)/100</f>
      </c>
      <c t="s">
        <v>27</v>
      </c>
    </row>
    <row r="3228" spans="1:5" ht="12.75">
      <c r="A3228" s="35" t="s">
        <v>55</v>
      </c>
      <c r="E3228" s="39" t="s">
        <v>4322</v>
      </c>
    </row>
    <row r="3229" spans="1:5" ht="12.75">
      <c r="A3229" s="35" t="s">
        <v>56</v>
      </c>
      <c r="E3229" s="40" t="s">
        <v>5</v>
      </c>
    </row>
    <row r="3230" spans="1:5" ht="12.75">
      <c r="A3230" t="s">
        <v>57</v>
      </c>
      <c r="E3230" s="39" t="s">
        <v>5</v>
      </c>
    </row>
    <row r="3231" spans="1:16" ht="12.75">
      <c r="A3231" t="s">
        <v>49</v>
      </c>
      <c s="34" t="s">
        <v>4323</v>
      </c>
      <c s="34" t="s">
        <v>4324</v>
      </c>
      <c s="35" t="s">
        <v>5</v>
      </c>
      <c s="6" t="s">
        <v>4325</v>
      </c>
      <c s="36" t="s">
        <v>1238</v>
      </c>
      <c s="37">
        <v>10</v>
      </c>
      <c s="36">
        <v>0</v>
      </c>
      <c s="36">
        <f>ROUND(G3231*H3231,6)</f>
      </c>
      <c r="L3231" s="38">
        <v>0</v>
      </c>
      <c s="32">
        <f>ROUND(ROUND(L3231,2)*ROUND(G3231,3),2)</f>
      </c>
      <c s="36" t="s">
        <v>99</v>
      </c>
      <c>
        <f>(M3231*21)/100</f>
      </c>
      <c t="s">
        <v>27</v>
      </c>
    </row>
    <row r="3232" spans="1:5" ht="12.75">
      <c r="A3232" s="35" t="s">
        <v>55</v>
      </c>
      <c r="E3232" s="39" t="s">
        <v>4325</v>
      </c>
    </row>
    <row r="3233" spans="1:5" ht="12.75">
      <c r="A3233" s="35" t="s">
        <v>56</v>
      </c>
      <c r="E3233" s="40" t="s">
        <v>5</v>
      </c>
    </row>
    <row r="3234" spans="1:5" ht="12.75">
      <c r="A3234" t="s">
        <v>57</v>
      </c>
      <c r="E3234" s="39" t="s">
        <v>5</v>
      </c>
    </row>
    <row r="3235" spans="1:16" ht="12.75">
      <c r="A3235" t="s">
        <v>49</v>
      </c>
      <c s="34" t="s">
        <v>4326</v>
      </c>
      <c s="34" t="s">
        <v>4327</v>
      </c>
      <c s="35" t="s">
        <v>5</v>
      </c>
      <c s="6" t="s">
        <v>4328</v>
      </c>
      <c s="36" t="s">
        <v>1238</v>
      </c>
      <c s="37">
        <v>1</v>
      </c>
      <c s="36">
        <v>0</v>
      </c>
      <c s="36">
        <f>ROUND(G3235*H3235,6)</f>
      </c>
      <c r="L3235" s="38">
        <v>0</v>
      </c>
      <c s="32">
        <f>ROUND(ROUND(L3235,2)*ROUND(G3235,3),2)</f>
      </c>
      <c s="36" t="s">
        <v>99</v>
      </c>
      <c>
        <f>(M3235*21)/100</f>
      </c>
      <c t="s">
        <v>27</v>
      </c>
    </row>
    <row r="3236" spans="1:5" ht="12.75">
      <c r="A3236" s="35" t="s">
        <v>55</v>
      </c>
      <c r="E3236" s="39" t="s">
        <v>4328</v>
      </c>
    </row>
    <row r="3237" spans="1:5" ht="12.75">
      <c r="A3237" s="35" t="s">
        <v>56</v>
      </c>
      <c r="E3237" s="40" t="s">
        <v>5</v>
      </c>
    </row>
    <row r="3238" spans="1:5" ht="12.75">
      <c r="A3238" t="s">
        <v>57</v>
      </c>
      <c r="E3238" s="39" t="s">
        <v>5</v>
      </c>
    </row>
    <row r="3239" spans="1:16" ht="12.75">
      <c r="A3239" t="s">
        <v>49</v>
      </c>
      <c s="34" t="s">
        <v>4329</v>
      </c>
      <c s="34" t="s">
        <v>4330</v>
      </c>
      <c s="35" t="s">
        <v>5</v>
      </c>
      <c s="6" t="s">
        <v>4259</v>
      </c>
      <c s="36" t="s">
        <v>1238</v>
      </c>
      <c s="37">
        <v>1</v>
      </c>
      <c s="36">
        <v>0</v>
      </c>
      <c s="36">
        <f>ROUND(G3239*H3239,6)</f>
      </c>
      <c r="L3239" s="38">
        <v>0</v>
      </c>
      <c s="32">
        <f>ROUND(ROUND(L3239,2)*ROUND(G3239,3),2)</f>
      </c>
      <c s="36" t="s">
        <v>99</v>
      </c>
      <c>
        <f>(M3239*21)/100</f>
      </c>
      <c t="s">
        <v>27</v>
      </c>
    </row>
    <row r="3240" spans="1:5" ht="12.75">
      <c r="A3240" s="35" t="s">
        <v>55</v>
      </c>
      <c r="E3240" s="39" t="s">
        <v>4259</v>
      </c>
    </row>
    <row r="3241" spans="1:5" ht="12.75">
      <c r="A3241" s="35" t="s">
        <v>56</v>
      </c>
      <c r="E3241" s="40" t="s">
        <v>5</v>
      </c>
    </row>
    <row r="3242" spans="1:5" ht="12.75">
      <c r="A3242" t="s">
        <v>57</v>
      </c>
      <c r="E3242" s="39" t="s">
        <v>5</v>
      </c>
    </row>
    <row r="3243" spans="1:16" ht="12.75">
      <c r="A3243" t="s">
        <v>49</v>
      </c>
      <c s="34" t="s">
        <v>4331</v>
      </c>
      <c s="34" t="s">
        <v>4332</v>
      </c>
      <c s="35" t="s">
        <v>5</v>
      </c>
      <c s="6" t="s">
        <v>4333</v>
      </c>
      <c s="36" t="s">
        <v>1238</v>
      </c>
      <c s="37">
        <v>1</v>
      </c>
      <c s="36">
        <v>0</v>
      </c>
      <c s="36">
        <f>ROUND(G3243*H3243,6)</f>
      </c>
      <c r="L3243" s="38">
        <v>0</v>
      </c>
      <c s="32">
        <f>ROUND(ROUND(L3243,2)*ROUND(G3243,3),2)</f>
      </c>
      <c s="36" t="s">
        <v>99</v>
      </c>
      <c>
        <f>(M3243*21)/100</f>
      </c>
      <c t="s">
        <v>27</v>
      </c>
    </row>
    <row r="3244" spans="1:5" ht="12.75">
      <c r="A3244" s="35" t="s">
        <v>55</v>
      </c>
      <c r="E3244" s="39" t="s">
        <v>4333</v>
      </c>
    </row>
    <row r="3245" spans="1:5" ht="12.75">
      <c r="A3245" s="35" t="s">
        <v>56</v>
      </c>
      <c r="E3245" s="40" t="s">
        <v>5</v>
      </c>
    </row>
    <row r="3246" spans="1:5" ht="12.75">
      <c r="A3246" t="s">
        <v>57</v>
      </c>
      <c r="E3246" s="39" t="s">
        <v>5</v>
      </c>
    </row>
    <row r="3247" spans="1:16" ht="12.75">
      <c r="A3247" t="s">
        <v>49</v>
      </c>
      <c s="34" t="s">
        <v>4334</v>
      </c>
      <c s="34" t="s">
        <v>4335</v>
      </c>
      <c s="35" t="s">
        <v>5</v>
      </c>
      <c s="6" t="s">
        <v>4336</v>
      </c>
      <c s="36" t="s">
        <v>1238</v>
      </c>
      <c s="37">
        <v>1</v>
      </c>
      <c s="36">
        <v>0</v>
      </c>
      <c s="36">
        <f>ROUND(G3247*H3247,6)</f>
      </c>
      <c r="L3247" s="38">
        <v>0</v>
      </c>
      <c s="32">
        <f>ROUND(ROUND(L3247,2)*ROUND(G3247,3),2)</f>
      </c>
      <c s="36" t="s">
        <v>99</v>
      </c>
      <c>
        <f>(M3247*21)/100</f>
      </c>
      <c t="s">
        <v>27</v>
      </c>
    </row>
    <row r="3248" spans="1:5" ht="12.75">
      <c r="A3248" s="35" t="s">
        <v>55</v>
      </c>
      <c r="E3248" s="39" t="s">
        <v>4336</v>
      </c>
    </row>
    <row r="3249" spans="1:5" ht="12.75">
      <c r="A3249" s="35" t="s">
        <v>56</v>
      </c>
      <c r="E3249" s="40" t="s">
        <v>5</v>
      </c>
    </row>
    <row r="3250" spans="1:5" ht="12.75">
      <c r="A3250" t="s">
        <v>57</v>
      </c>
      <c r="E3250" s="39" t="s">
        <v>5</v>
      </c>
    </row>
    <row r="3251" spans="1:16" ht="25.5">
      <c r="A3251" t="s">
        <v>49</v>
      </c>
      <c s="34" t="s">
        <v>4337</v>
      </c>
      <c s="34" t="s">
        <v>4338</v>
      </c>
      <c s="35" t="s">
        <v>5</v>
      </c>
      <c s="6" t="s">
        <v>4339</v>
      </c>
      <c s="36" t="s">
        <v>1238</v>
      </c>
      <c s="37">
        <v>1</v>
      </c>
      <c s="36">
        <v>0</v>
      </c>
      <c s="36">
        <f>ROUND(G3251*H3251,6)</f>
      </c>
      <c r="L3251" s="38">
        <v>0</v>
      </c>
      <c s="32">
        <f>ROUND(ROUND(L3251,2)*ROUND(G3251,3),2)</f>
      </c>
      <c s="36" t="s">
        <v>99</v>
      </c>
      <c>
        <f>(M3251*21)/100</f>
      </c>
      <c t="s">
        <v>27</v>
      </c>
    </row>
    <row r="3252" spans="1:5" ht="25.5">
      <c r="A3252" s="35" t="s">
        <v>55</v>
      </c>
      <c r="E3252" s="39" t="s">
        <v>4339</v>
      </c>
    </row>
    <row r="3253" spans="1:5" ht="12.75">
      <c r="A3253" s="35" t="s">
        <v>56</v>
      </c>
      <c r="E3253" s="40" t="s">
        <v>5</v>
      </c>
    </row>
    <row r="3254" spans="1:5" ht="12.75">
      <c r="A3254" t="s">
        <v>57</v>
      </c>
      <c r="E3254" s="39" t="s">
        <v>5</v>
      </c>
    </row>
    <row r="3255" spans="1:16" ht="12.75">
      <c r="A3255" t="s">
        <v>49</v>
      </c>
      <c s="34" t="s">
        <v>4340</v>
      </c>
      <c s="34" t="s">
        <v>4341</v>
      </c>
      <c s="35" t="s">
        <v>5</v>
      </c>
      <c s="6" t="s">
        <v>4342</v>
      </c>
      <c s="36" t="s">
        <v>1238</v>
      </c>
      <c s="37">
        <v>1</v>
      </c>
      <c s="36">
        <v>0</v>
      </c>
      <c s="36">
        <f>ROUND(G3255*H3255,6)</f>
      </c>
      <c r="L3255" s="38">
        <v>0</v>
      </c>
      <c s="32">
        <f>ROUND(ROUND(L3255,2)*ROUND(G3255,3),2)</f>
      </c>
      <c s="36" t="s">
        <v>99</v>
      </c>
      <c>
        <f>(M3255*21)/100</f>
      </c>
      <c t="s">
        <v>27</v>
      </c>
    </row>
    <row r="3256" spans="1:5" ht="12.75">
      <c r="A3256" s="35" t="s">
        <v>55</v>
      </c>
      <c r="E3256" s="39" t="s">
        <v>4342</v>
      </c>
    </row>
    <row r="3257" spans="1:5" ht="12.75">
      <c r="A3257" s="35" t="s">
        <v>56</v>
      </c>
      <c r="E3257" s="40" t="s">
        <v>5</v>
      </c>
    </row>
    <row r="3258" spans="1:5" ht="12.75">
      <c r="A3258" t="s">
        <v>57</v>
      </c>
      <c r="E3258" s="39" t="s">
        <v>5</v>
      </c>
    </row>
    <row r="3259" spans="1:16" ht="12.75">
      <c r="A3259" t="s">
        <v>49</v>
      </c>
      <c s="34" t="s">
        <v>4343</v>
      </c>
      <c s="34" t="s">
        <v>4344</v>
      </c>
      <c s="35" t="s">
        <v>5</v>
      </c>
      <c s="6" t="s">
        <v>4345</v>
      </c>
      <c s="36" t="s">
        <v>1238</v>
      </c>
      <c s="37">
        <v>1</v>
      </c>
      <c s="36">
        <v>0</v>
      </c>
      <c s="36">
        <f>ROUND(G3259*H3259,6)</f>
      </c>
      <c r="L3259" s="38">
        <v>0</v>
      </c>
      <c s="32">
        <f>ROUND(ROUND(L3259,2)*ROUND(G3259,3),2)</f>
      </c>
      <c s="36" t="s">
        <v>99</v>
      </c>
      <c>
        <f>(M3259*21)/100</f>
      </c>
      <c t="s">
        <v>27</v>
      </c>
    </row>
    <row r="3260" spans="1:5" ht="12.75">
      <c r="A3260" s="35" t="s">
        <v>55</v>
      </c>
      <c r="E3260" s="39" t="s">
        <v>4345</v>
      </c>
    </row>
    <row r="3261" spans="1:5" ht="12.75">
      <c r="A3261" s="35" t="s">
        <v>56</v>
      </c>
      <c r="E3261" s="40" t="s">
        <v>5</v>
      </c>
    </row>
    <row r="3262" spans="1:5" ht="12.75">
      <c r="A3262" t="s">
        <v>57</v>
      </c>
      <c r="E3262" s="39" t="s">
        <v>5</v>
      </c>
    </row>
    <row r="3263" spans="1:16" ht="25.5">
      <c r="A3263" t="s">
        <v>49</v>
      </c>
      <c s="34" t="s">
        <v>4346</v>
      </c>
      <c s="34" t="s">
        <v>4347</v>
      </c>
      <c s="35" t="s">
        <v>5</v>
      </c>
      <c s="6" t="s">
        <v>4348</v>
      </c>
      <c s="36" t="s">
        <v>1238</v>
      </c>
      <c s="37">
        <v>1</v>
      </c>
      <c s="36">
        <v>0</v>
      </c>
      <c s="36">
        <f>ROUND(G3263*H3263,6)</f>
      </c>
      <c r="L3263" s="38">
        <v>0</v>
      </c>
      <c s="32">
        <f>ROUND(ROUND(L3263,2)*ROUND(G3263,3),2)</f>
      </c>
      <c s="36" t="s">
        <v>99</v>
      </c>
      <c>
        <f>(M3263*21)/100</f>
      </c>
      <c t="s">
        <v>27</v>
      </c>
    </row>
    <row r="3264" spans="1:5" ht="25.5">
      <c r="A3264" s="35" t="s">
        <v>55</v>
      </c>
      <c r="E3264" s="39" t="s">
        <v>4348</v>
      </c>
    </row>
    <row r="3265" spans="1:5" ht="12.75">
      <c r="A3265" s="35" t="s">
        <v>56</v>
      </c>
      <c r="E3265" s="40" t="s">
        <v>5</v>
      </c>
    </row>
    <row r="3266" spans="1:5" ht="12.75">
      <c r="A3266" t="s">
        <v>57</v>
      </c>
      <c r="E3266" s="39" t="s">
        <v>5</v>
      </c>
    </row>
    <row r="3267" spans="1:16" ht="12.75">
      <c r="A3267" t="s">
        <v>49</v>
      </c>
      <c s="34" t="s">
        <v>4349</v>
      </c>
      <c s="34" t="s">
        <v>4350</v>
      </c>
      <c s="35" t="s">
        <v>5</v>
      </c>
      <c s="6" t="s">
        <v>4351</v>
      </c>
      <c s="36" t="s">
        <v>1238</v>
      </c>
      <c s="37">
        <v>1</v>
      </c>
      <c s="36">
        <v>0</v>
      </c>
      <c s="36">
        <f>ROUND(G3267*H3267,6)</f>
      </c>
      <c r="L3267" s="38">
        <v>0</v>
      </c>
      <c s="32">
        <f>ROUND(ROUND(L3267,2)*ROUND(G3267,3),2)</f>
      </c>
      <c s="36" t="s">
        <v>99</v>
      </c>
      <c>
        <f>(M3267*21)/100</f>
      </c>
      <c t="s">
        <v>27</v>
      </c>
    </row>
    <row r="3268" spans="1:5" ht="12.75">
      <c r="A3268" s="35" t="s">
        <v>55</v>
      </c>
      <c r="E3268" s="39" t="s">
        <v>4351</v>
      </c>
    </row>
    <row r="3269" spans="1:5" ht="12.75">
      <c r="A3269" s="35" t="s">
        <v>56</v>
      </c>
      <c r="E3269" s="40" t="s">
        <v>5</v>
      </c>
    </row>
    <row r="3270" spans="1:5" ht="12.75">
      <c r="A3270" t="s">
        <v>57</v>
      </c>
      <c r="E3270" s="39" t="s">
        <v>5</v>
      </c>
    </row>
    <row r="3271" spans="1:16" ht="25.5">
      <c r="A3271" t="s">
        <v>49</v>
      </c>
      <c s="34" t="s">
        <v>4352</v>
      </c>
      <c s="34" t="s">
        <v>4353</v>
      </c>
      <c s="35" t="s">
        <v>5</v>
      </c>
      <c s="6" t="s">
        <v>4354</v>
      </c>
      <c s="36" t="s">
        <v>1238</v>
      </c>
      <c s="37">
        <v>1</v>
      </c>
      <c s="36">
        <v>0</v>
      </c>
      <c s="36">
        <f>ROUND(G3271*H3271,6)</f>
      </c>
      <c r="L3271" s="38">
        <v>0</v>
      </c>
      <c s="32">
        <f>ROUND(ROUND(L3271,2)*ROUND(G3271,3),2)</f>
      </c>
      <c s="36" t="s">
        <v>99</v>
      </c>
      <c>
        <f>(M3271*21)/100</f>
      </c>
      <c t="s">
        <v>27</v>
      </c>
    </row>
    <row r="3272" spans="1:5" ht="25.5">
      <c r="A3272" s="35" t="s">
        <v>55</v>
      </c>
      <c r="E3272" s="39" t="s">
        <v>4354</v>
      </c>
    </row>
    <row r="3273" spans="1:5" ht="12.75">
      <c r="A3273" s="35" t="s">
        <v>56</v>
      </c>
      <c r="E3273" s="40" t="s">
        <v>5</v>
      </c>
    </row>
    <row r="3274" spans="1:5" ht="12.75">
      <c r="A3274" t="s">
        <v>57</v>
      </c>
      <c r="E3274" s="39" t="s">
        <v>5</v>
      </c>
    </row>
    <row r="3275" spans="1:16" ht="12.75">
      <c r="A3275" t="s">
        <v>49</v>
      </c>
      <c s="34" t="s">
        <v>4355</v>
      </c>
      <c s="34" t="s">
        <v>4356</v>
      </c>
      <c s="35" t="s">
        <v>5</v>
      </c>
      <c s="6" t="s">
        <v>4357</v>
      </c>
      <c s="36" t="s">
        <v>1238</v>
      </c>
      <c s="37">
        <v>1</v>
      </c>
      <c s="36">
        <v>0</v>
      </c>
      <c s="36">
        <f>ROUND(G3275*H3275,6)</f>
      </c>
      <c r="L3275" s="38">
        <v>0</v>
      </c>
      <c s="32">
        <f>ROUND(ROUND(L3275,2)*ROUND(G3275,3),2)</f>
      </c>
      <c s="36" t="s">
        <v>99</v>
      </c>
      <c>
        <f>(M3275*21)/100</f>
      </c>
      <c t="s">
        <v>27</v>
      </c>
    </row>
    <row r="3276" spans="1:5" ht="12.75">
      <c r="A3276" s="35" t="s">
        <v>55</v>
      </c>
      <c r="E3276" s="39" t="s">
        <v>4357</v>
      </c>
    </row>
    <row r="3277" spans="1:5" ht="12.75">
      <c r="A3277" s="35" t="s">
        <v>56</v>
      </c>
      <c r="E3277" s="40" t="s">
        <v>5</v>
      </c>
    </row>
    <row r="3278" spans="1:5" ht="12.75">
      <c r="A3278" t="s">
        <v>57</v>
      </c>
      <c r="E3278" s="39" t="s">
        <v>5</v>
      </c>
    </row>
    <row r="3279" spans="1:16" ht="12.75">
      <c r="A3279" t="s">
        <v>49</v>
      </c>
      <c s="34" t="s">
        <v>4358</v>
      </c>
      <c s="34" t="s">
        <v>4359</v>
      </c>
      <c s="35" t="s">
        <v>5</v>
      </c>
      <c s="6" t="s">
        <v>4360</v>
      </c>
      <c s="36" t="s">
        <v>1238</v>
      </c>
      <c s="37">
        <v>1</v>
      </c>
      <c s="36">
        <v>0</v>
      </c>
      <c s="36">
        <f>ROUND(G3279*H3279,6)</f>
      </c>
      <c r="L3279" s="38">
        <v>0</v>
      </c>
      <c s="32">
        <f>ROUND(ROUND(L3279,2)*ROUND(G3279,3),2)</f>
      </c>
      <c s="36" t="s">
        <v>99</v>
      </c>
      <c>
        <f>(M3279*21)/100</f>
      </c>
      <c t="s">
        <v>27</v>
      </c>
    </row>
    <row r="3280" spans="1:5" ht="12.75">
      <c r="A3280" s="35" t="s">
        <v>55</v>
      </c>
      <c r="E3280" s="39" t="s">
        <v>4360</v>
      </c>
    </row>
    <row r="3281" spans="1:5" ht="12.75">
      <c r="A3281" s="35" t="s">
        <v>56</v>
      </c>
      <c r="E3281" s="40" t="s">
        <v>5</v>
      </c>
    </row>
    <row r="3282" spans="1:5" ht="12.75">
      <c r="A3282" t="s">
        <v>57</v>
      </c>
      <c r="E3282" s="39" t="s">
        <v>5</v>
      </c>
    </row>
    <row r="3283" spans="1:16" ht="25.5">
      <c r="A3283" t="s">
        <v>49</v>
      </c>
      <c s="34" t="s">
        <v>4361</v>
      </c>
      <c s="34" t="s">
        <v>4362</v>
      </c>
      <c s="35" t="s">
        <v>5</v>
      </c>
      <c s="6" t="s">
        <v>4168</v>
      </c>
      <c s="36" t="s">
        <v>1238</v>
      </c>
      <c s="37">
        <v>4</v>
      </c>
      <c s="36">
        <v>0</v>
      </c>
      <c s="36">
        <f>ROUND(G3283*H3283,6)</f>
      </c>
      <c r="L3283" s="38">
        <v>0</v>
      </c>
      <c s="32">
        <f>ROUND(ROUND(L3283,2)*ROUND(G3283,3),2)</f>
      </c>
      <c s="36" t="s">
        <v>99</v>
      </c>
      <c>
        <f>(M3283*21)/100</f>
      </c>
      <c t="s">
        <v>27</v>
      </c>
    </row>
    <row r="3284" spans="1:5" ht="25.5">
      <c r="A3284" s="35" t="s">
        <v>55</v>
      </c>
      <c r="E3284" s="39" t="s">
        <v>4168</v>
      </c>
    </row>
    <row r="3285" spans="1:5" ht="12.75">
      <c r="A3285" s="35" t="s">
        <v>56</v>
      </c>
      <c r="E3285" s="40" t="s">
        <v>5</v>
      </c>
    </row>
    <row r="3286" spans="1:5" ht="12.75">
      <c r="A3286" t="s">
        <v>57</v>
      </c>
      <c r="E3286" s="39" t="s">
        <v>5</v>
      </c>
    </row>
    <row r="3287" spans="1:16" ht="25.5">
      <c r="A3287" t="s">
        <v>49</v>
      </c>
      <c s="34" t="s">
        <v>4363</v>
      </c>
      <c s="34" t="s">
        <v>4364</v>
      </c>
      <c s="35" t="s">
        <v>5</v>
      </c>
      <c s="6" t="s">
        <v>4365</v>
      </c>
      <c s="36" t="s">
        <v>1238</v>
      </c>
      <c s="37">
        <v>2</v>
      </c>
      <c s="36">
        <v>0</v>
      </c>
      <c s="36">
        <f>ROUND(G3287*H3287,6)</f>
      </c>
      <c r="L3287" s="38">
        <v>0</v>
      </c>
      <c s="32">
        <f>ROUND(ROUND(L3287,2)*ROUND(G3287,3),2)</f>
      </c>
      <c s="36" t="s">
        <v>99</v>
      </c>
      <c>
        <f>(M3287*21)/100</f>
      </c>
      <c t="s">
        <v>27</v>
      </c>
    </row>
    <row r="3288" spans="1:5" ht="25.5">
      <c r="A3288" s="35" t="s">
        <v>55</v>
      </c>
      <c r="E3288" s="39" t="s">
        <v>4365</v>
      </c>
    </row>
    <row r="3289" spans="1:5" ht="12.75">
      <c r="A3289" s="35" t="s">
        <v>56</v>
      </c>
      <c r="E3289" s="40" t="s">
        <v>5</v>
      </c>
    </row>
    <row r="3290" spans="1:5" ht="12.75">
      <c r="A3290" t="s">
        <v>57</v>
      </c>
      <c r="E3290" s="39" t="s">
        <v>5</v>
      </c>
    </row>
    <row r="3291" spans="1:16" ht="25.5">
      <c r="A3291" t="s">
        <v>49</v>
      </c>
      <c s="34" t="s">
        <v>4366</v>
      </c>
      <c s="34" t="s">
        <v>4367</v>
      </c>
      <c s="35" t="s">
        <v>5</v>
      </c>
      <c s="6" t="s">
        <v>4368</v>
      </c>
      <c s="36" t="s">
        <v>1238</v>
      </c>
      <c s="37">
        <v>5</v>
      </c>
      <c s="36">
        <v>0</v>
      </c>
      <c s="36">
        <f>ROUND(G3291*H3291,6)</f>
      </c>
      <c r="L3291" s="38">
        <v>0</v>
      </c>
      <c s="32">
        <f>ROUND(ROUND(L3291,2)*ROUND(G3291,3),2)</f>
      </c>
      <c s="36" t="s">
        <v>99</v>
      </c>
      <c>
        <f>(M3291*21)/100</f>
      </c>
      <c t="s">
        <v>27</v>
      </c>
    </row>
    <row r="3292" spans="1:5" ht="25.5">
      <c r="A3292" s="35" t="s">
        <v>55</v>
      </c>
      <c r="E3292" s="39" t="s">
        <v>4368</v>
      </c>
    </row>
    <row r="3293" spans="1:5" ht="12.75">
      <c r="A3293" s="35" t="s">
        <v>56</v>
      </c>
      <c r="E3293" s="40" t="s">
        <v>5</v>
      </c>
    </row>
    <row r="3294" spans="1:5" ht="12.75">
      <c r="A3294" t="s">
        <v>57</v>
      </c>
      <c r="E3294" s="39" t="s">
        <v>5</v>
      </c>
    </row>
    <row r="3295" spans="1:16" ht="25.5">
      <c r="A3295" t="s">
        <v>49</v>
      </c>
      <c s="34" t="s">
        <v>4369</v>
      </c>
      <c s="34" t="s">
        <v>4370</v>
      </c>
      <c s="35" t="s">
        <v>5</v>
      </c>
      <c s="6" t="s">
        <v>4371</v>
      </c>
      <c s="36" t="s">
        <v>1238</v>
      </c>
      <c s="37">
        <v>5</v>
      </c>
      <c s="36">
        <v>0</v>
      </c>
      <c s="36">
        <f>ROUND(G3295*H3295,6)</f>
      </c>
      <c r="L3295" s="38">
        <v>0</v>
      </c>
      <c s="32">
        <f>ROUND(ROUND(L3295,2)*ROUND(G3295,3),2)</f>
      </c>
      <c s="36" t="s">
        <v>99</v>
      </c>
      <c>
        <f>(M3295*21)/100</f>
      </c>
      <c t="s">
        <v>27</v>
      </c>
    </row>
    <row r="3296" spans="1:5" ht="25.5">
      <c r="A3296" s="35" t="s">
        <v>55</v>
      </c>
      <c r="E3296" s="39" t="s">
        <v>4371</v>
      </c>
    </row>
    <row r="3297" spans="1:5" ht="12.75">
      <c r="A3297" s="35" t="s">
        <v>56</v>
      </c>
      <c r="E3297" s="40" t="s">
        <v>5</v>
      </c>
    </row>
    <row r="3298" spans="1:5" ht="12.75">
      <c r="A3298" t="s">
        <v>57</v>
      </c>
      <c r="E3298" s="39" t="s">
        <v>5</v>
      </c>
    </row>
    <row r="3299" spans="1:16" ht="12.75">
      <c r="A3299" t="s">
        <v>49</v>
      </c>
      <c s="34" t="s">
        <v>4372</v>
      </c>
      <c s="34" t="s">
        <v>4373</v>
      </c>
      <c s="35" t="s">
        <v>5</v>
      </c>
      <c s="6" t="s">
        <v>4374</v>
      </c>
      <c s="36" t="s">
        <v>1238</v>
      </c>
      <c s="37">
        <v>2</v>
      </c>
      <c s="36">
        <v>0</v>
      </c>
      <c s="36">
        <f>ROUND(G3299*H3299,6)</f>
      </c>
      <c r="L3299" s="38">
        <v>0</v>
      </c>
      <c s="32">
        <f>ROUND(ROUND(L3299,2)*ROUND(G3299,3),2)</f>
      </c>
      <c s="36" t="s">
        <v>99</v>
      </c>
      <c>
        <f>(M3299*21)/100</f>
      </c>
      <c t="s">
        <v>27</v>
      </c>
    </row>
    <row r="3300" spans="1:5" ht="12.75">
      <c r="A3300" s="35" t="s">
        <v>55</v>
      </c>
      <c r="E3300" s="39" t="s">
        <v>4374</v>
      </c>
    </row>
    <row r="3301" spans="1:5" ht="12.75">
      <c r="A3301" s="35" t="s">
        <v>56</v>
      </c>
      <c r="E3301" s="40" t="s">
        <v>5</v>
      </c>
    </row>
    <row r="3302" spans="1:5" ht="12.75">
      <c r="A3302" t="s">
        <v>57</v>
      </c>
      <c r="E3302" s="39" t="s">
        <v>5</v>
      </c>
    </row>
    <row r="3303" spans="1:16" ht="12.75">
      <c r="A3303" t="s">
        <v>49</v>
      </c>
      <c s="34" t="s">
        <v>4375</v>
      </c>
      <c s="34" t="s">
        <v>4376</v>
      </c>
      <c s="35" t="s">
        <v>5</v>
      </c>
      <c s="6" t="s">
        <v>4377</v>
      </c>
      <c s="36" t="s">
        <v>1238</v>
      </c>
      <c s="37">
        <v>2</v>
      </c>
      <c s="36">
        <v>0</v>
      </c>
      <c s="36">
        <f>ROUND(G3303*H3303,6)</f>
      </c>
      <c r="L3303" s="38">
        <v>0</v>
      </c>
      <c s="32">
        <f>ROUND(ROUND(L3303,2)*ROUND(G3303,3),2)</f>
      </c>
      <c s="36" t="s">
        <v>99</v>
      </c>
      <c>
        <f>(M3303*21)/100</f>
      </c>
      <c t="s">
        <v>27</v>
      </c>
    </row>
    <row r="3304" spans="1:5" ht="12.75">
      <c r="A3304" s="35" t="s">
        <v>55</v>
      </c>
      <c r="E3304" s="39" t="s">
        <v>4377</v>
      </c>
    </row>
    <row r="3305" spans="1:5" ht="12.75">
      <c r="A3305" s="35" t="s">
        <v>56</v>
      </c>
      <c r="E3305" s="40" t="s">
        <v>5</v>
      </c>
    </row>
    <row r="3306" spans="1:5" ht="12.75">
      <c r="A3306" t="s">
        <v>57</v>
      </c>
      <c r="E3306" s="39" t="s">
        <v>5</v>
      </c>
    </row>
    <row r="3307" spans="1:16" ht="12.75">
      <c r="A3307" t="s">
        <v>49</v>
      </c>
      <c s="34" t="s">
        <v>4378</v>
      </c>
      <c s="34" t="s">
        <v>4379</v>
      </c>
      <c s="35" t="s">
        <v>5</v>
      </c>
      <c s="6" t="s">
        <v>4380</v>
      </c>
      <c s="36" t="s">
        <v>1238</v>
      </c>
      <c s="37">
        <v>1</v>
      </c>
      <c s="36">
        <v>0</v>
      </c>
      <c s="36">
        <f>ROUND(G3307*H3307,6)</f>
      </c>
      <c r="L3307" s="38">
        <v>0</v>
      </c>
      <c s="32">
        <f>ROUND(ROUND(L3307,2)*ROUND(G3307,3),2)</f>
      </c>
      <c s="36" t="s">
        <v>99</v>
      </c>
      <c>
        <f>(M3307*21)/100</f>
      </c>
      <c t="s">
        <v>27</v>
      </c>
    </row>
    <row r="3308" spans="1:5" ht="12.75">
      <c r="A3308" s="35" t="s">
        <v>55</v>
      </c>
      <c r="E3308" s="39" t="s">
        <v>4380</v>
      </c>
    </row>
    <row r="3309" spans="1:5" ht="12.75">
      <c r="A3309" s="35" t="s">
        <v>56</v>
      </c>
      <c r="E3309" s="40" t="s">
        <v>5</v>
      </c>
    </row>
    <row r="3310" spans="1:5" ht="12.75">
      <c r="A3310" t="s">
        <v>57</v>
      </c>
      <c r="E3310" s="39" t="s">
        <v>5</v>
      </c>
    </row>
    <row r="3311" spans="1:16" ht="12.75">
      <c r="A3311" t="s">
        <v>49</v>
      </c>
      <c s="34" t="s">
        <v>4381</v>
      </c>
      <c s="34" t="s">
        <v>4382</v>
      </c>
      <c s="35" t="s">
        <v>5</v>
      </c>
      <c s="6" t="s">
        <v>4383</v>
      </c>
      <c s="36" t="s">
        <v>1238</v>
      </c>
      <c s="37">
        <v>1</v>
      </c>
      <c s="36">
        <v>0</v>
      </c>
      <c s="36">
        <f>ROUND(G3311*H3311,6)</f>
      </c>
      <c r="L3311" s="38">
        <v>0</v>
      </c>
      <c s="32">
        <f>ROUND(ROUND(L3311,2)*ROUND(G3311,3),2)</f>
      </c>
      <c s="36" t="s">
        <v>99</v>
      </c>
      <c>
        <f>(M3311*21)/100</f>
      </c>
      <c t="s">
        <v>27</v>
      </c>
    </row>
    <row r="3312" spans="1:5" ht="12.75">
      <c r="A3312" s="35" t="s">
        <v>55</v>
      </c>
      <c r="E3312" s="39" t="s">
        <v>4383</v>
      </c>
    </row>
    <row r="3313" spans="1:5" ht="12.75">
      <c r="A3313" s="35" t="s">
        <v>56</v>
      </c>
      <c r="E3313" s="40" t="s">
        <v>5</v>
      </c>
    </row>
    <row r="3314" spans="1:5" ht="12.75">
      <c r="A3314" t="s">
        <v>57</v>
      </c>
      <c r="E3314" s="39" t="s">
        <v>5</v>
      </c>
    </row>
    <row r="3315" spans="1:16" ht="12.75">
      <c r="A3315" t="s">
        <v>49</v>
      </c>
      <c s="34" t="s">
        <v>4384</v>
      </c>
      <c s="34" t="s">
        <v>4385</v>
      </c>
      <c s="35" t="s">
        <v>5</v>
      </c>
      <c s="6" t="s">
        <v>4198</v>
      </c>
      <c s="36" t="s">
        <v>1238</v>
      </c>
      <c s="37">
        <v>12</v>
      </c>
      <c s="36">
        <v>0</v>
      </c>
      <c s="36">
        <f>ROUND(G3315*H3315,6)</f>
      </c>
      <c r="L3315" s="38">
        <v>0</v>
      </c>
      <c s="32">
        <f>ROUND(ROUND(L3315,2)*ROUND(G3315,3),2)</f>
      </c>
      <c s="36" t="s">
        <v>99</v>
      </c>
      <c>
        <f>(M3315*21)/100</f>
      </c>
      <c t="s">
        <v>27</v>
      </c>
    </row>
    <row r="3316" spans="1:5" ht="12.75">
      <c r="A3316" s="35" t="s">
        <v>55</v>
      </c>
      <c r="E3316" s="39" t="s">
        <v>4198</v>
      </c>
    </row>
    <row r="3317" spans="1:5" ht="12.75">
      <c r="A3317" s="35" t="s">
        <v>56</v>
      </c>
      <c r="E3317" s="40" t="s">
        <v>5</v>
      </c>
    </row>
    <row r="3318" spans="1:5" ht="12.75">
      <c r="A3318" t="s">
        <v>57</v>
      </c>
      <c r="E3318" s="39" t="s">
        <v>5</v>
      </c>
    </row>
    <row r="3319" spans="1:16" ht="12.75">
      <c r="A3319" t="s">
        <v>49</v>
      </c>
      <c s="34" t="s">
        <v>4386</v>
      </c>
      <c s="34" t="s">
        <v>4387</v>
      </c>
      <c s="35" t="s">
        <v>5</v>
      </c>
      <c s="6" t="s">
        <v>4207</v>
      </c>
      <c s="36" t="s">
        <v>1238</v>
      </c>
      <c s="37">
        <v>6</v>
      </c>
      <c s="36">
        <v>0</v>
      </c>
      <c s="36">
        <f>ROUND(G3319*H3319,6)</f>
      </c>
      <c r="L3319" s="38">
        <v>0</v>
      </c>
      <c s="32">
        <f>ROUND(ROUND(L3319,2)*ROUND(G3319,3),2)</f>
      </c>
      <c s="36" t="s">
        <v>99</v>
      </c>
      <c>
        <f>(M3319*21)/100</f>
      </c>
      <c t="s">
        <v>27</v>
      </c>
    </row>
    <row r="3320" spans="1:5" ht="12.75">
      <c r="A3320" s="35" t="s">
        <v>55</v>
      </c>
      <c r="E3320" s="39" t="s">
        <v>4207</v>
      </c>
    </row>
    <row r="3321" spans="1:5" ht="12.75">
      <c r="A3321" s="35" t="s">
        <v>56</v>
      </c>
      <c r="E3321" s="40" t="s">
        <v>5</v>
      </c>
    </row>
    <row r="3322" spans="1:5" ht="12.75">
      <c r="A3322" t="s">
        <v>57</v>
      </c>
      <c r="E3322" s="39" t="s">
        <v>5</v>
      </c>
    </row>
    <row r="3323" spans="1:16" ht="12.75">
      <c r="A3323" t="s">
        <v>49</v>
      </c>
      <c s="34" t="s">
        <v>4388</v>
      </c>
      <c s="34" t="s">
        <v>4389</v>
      </c>
      <c s="35" t="s">
        <v>5</v>
      </c>
      <c s="6" t="s">
        <v>4390</v>
      </c>
      <c s="36" t="s">
        <v>1238</v>
      </c>
      <c s="37">
        <v>5</v>
      </c>
      <c s="36">
        <v>0</v>
      </c>
      <c s="36">
        <f>ROUND(G3323*H3323,6)</f>
      </c>
      <c r="L3323" s="38">
        <v>0</v>
      </c>
      <c s="32">
        <f>ROUND(ROUND(L3323,2)*ROUND(G3323,3),2)</f>
      </c>
      <c s="36" t="s">
        <v>99</v>
      </c>
      <c>
        <f>(M3323*21)/100</f>
      </c>
      <c t="s">
        <v>27</v>
      </c>
    </row>
    <row r="3324" spans="1:5" ht="12.75">
      <c r="A3324" s="35" t="s">
        <v>55</v>
      </c>
      <c r="E3324" s="39" t="s">
        <v>4390</v>
      </c>
    </row>
    <row r="3325" spans="1:5" ht="12.75">
      <c r="A3325" s="35" t="s">
        <v>56</v>
      </c>
      <c r="E3325" s="40" t="s">
        <v>5</v>
      </c>
    </row>
    <row r="3326" spans="1:5" ht="12.75">
      <c r="A3326" t="s">
        <v>57</v>
      </c>
      <c r="E3326" s="39" t="s">
        <v>5</v>
      </c>
    </row>
    <row r="3327" spans="1:16" ht="12.75">
      <c r="A3327" t="s">
        <v>49</v>
      </c>
      <c s="34" t="s">
        <v>4391</v>
      </c>
      <c s="34" t="s">
        <v>4392</v>
      </c>
      <c s="35" t="s">
        <v>5</v>
      </c>
      <c s="6" t="s">
        <v>4201</v>
      </c>
      <c s="36" t="s">
        <v>1238</v>
      </c>
      <c s="37">
        <v>1</v>
      </c>
      <c s="36">
        <v>0</v>
      </c>
      <c s="36">
        <f>ROUND(G3327*H3327,6)</f>
      </c>
      <c r="L3327" s="38">
        <v>0</v>
      </c>
      <c s="32">
        <f>ROUND(ROUND(L3327,2)*ROUND(G3327,3),2)</f>
      </c>
      <c s="36" t="s">
        <v>99</v>
      </c>
      <c>
        <f>(M3327*21)/100</f>
      </c>
      <c t="s">
        <v>27</v>
      </c>
    </row>
    <row r="3328" spans="1:5" ht="12.75">
      <c r="A3328" s="35" t="s">
        <v>55</v>
      </c>
      <c r="E3328" s="39" t="s">
        <v>4201</v>
      </c>
    </row>
    <row r="3329" spans="1:5" ht="12.75">
      <c r="A3329" s="35" t="s">
        <v>56</v>
      </c>
      <c r="E3329" s="40" t="s">
        <v>5</v>
      </c>
    </row>
    <row r="3330" spans="1:5" ht="12.75">
      <c r="A3330" t="s">
        <v>57</v>
      </c>
      <c r="E3330" s="39" t="s">
        <v>5</v>
      </c>
    </row>
    <row r="3331" spans="1:16" ht="12.75">
      <c r="A3331" t="s">
        <v>49</v>
      </c>
      <c s="34" t="s">
        <v>4393</v>
      </c>
      <c s="34" t="s">
        <v>4394</v>
      </c>
      <c s="35" t="s">
        <v>5</v>
      </c>
      <c s="6" t="s">
        <v>4395</v>
      </c>
      <c s="36" t="s">
        <v>1238</v>
      </c>
      <c s="37">
        <v>1</v>
      </c>
      <c s="36">
        <v>0</v>
      </c>
      <c s="36">
        <f>ROUND(G3331*H3331,6)</f>
      </c>
      <c r="L3331" s="38">
        <v>0</v>
      </c>
      <c s="32">
        <f>ROUND(ROUND(L3331,2)*ROUND(G3331,3),2)</f>
      </c>
      <c s="36" t="s">
        <v>99</v>
      </c>
      <c>
        <f>(M3331*21)/100</f>
      </c>
      <c t="s">
        <v>27</v>
      </c>
    </row>
    <row r="3332" spans="1:5" ht="12.75">
      <c r="A3332" s="35" t="s">
        <v>55</v>
      </c>
      <c r="E3332" s="39" t="s">
        <v>4395</v>
      </c>
    </row>
    <row r="3333" spans="1:5" ht="12.75">
      <c r="A3333" s="35" t="s">
        <v>56</v>
      </c>
      <c r="E3333" s="40" t="s">
        <v>5</v>
      </c>
    </row>
    <row r="3334" spans="1:5" ht="12.75">
      <c r="A3334" t="s">
        <v>57</v>
      </c>
      <c r="E3334" s="39" t="s">
        <v>5</v>
      </c>
    </row>
    <row r="3335" spans="1:16" ht="25.5">
      <c r="A3335" t="s">
        <v>49</v>
      </c>
      <c s="34" t="s">
        <v>4396</v>
      </c>
      <c s="34" t="s">
        <v>4397</v>
      </c>
      <c s="35" t="s">
        <v>5</v>
      </c>
      <c s="6" t="s">
        <v>4398</v>
      </c>
      <c s="36" t="s">
        <v>1238</v>
      </c>
      <c s="37">
        <v>1</v>
      </c>
      <c s="36">
        <v>0</v>
      </c>
      <c s="36">
        <f>ROUND(G3335*H3335,6)</f>
      </c>
      <c r="L3335" s="38">
        <v>0</v>
      </c>
      <c s="32">
        <f>ROUND(ROUND(L3335,2)*ROUND(G3335,3),2)</f>
      </c>
      <c s="36" t="s">
        <v>99</v>
      </c>
      <c>
        <f>(M3335*21)/100</f>
      </c>
      <c t="s">
        <v>27</v>
      </c>
    </row>
    <row r="3336" spans="1:5" ht="38.25">
      <c r="A3336" s="35" t="s">
        <v>55</v>
      </c>
      <c r="E3336" s="39" t="s">
        <v>4399</v>
      </c>
    </row>
    <row r="3337" spans="1:5" ht="12.75">
      <c r="A3337" s="35" t="s">
        <v>56</v>
      </c>
      <c r="E3337" s="40" t="s">
        <v>5</v>
      </c>
    </row>
    <row r="3338" spans="1:5" ht="12.75">
      <c r="A3338" t="s">
        <v>57</v>
      </c>
      <c r="E3338" s="39" t="s">
        <v>5</v>
      </c>
    </row>
    <row r="3339" spans="1:16" ht="12.75">
      <c r="A3339" t="s">
        <v>49</v>
      </c>
      <c s="34" t="s">
        <v>4400</v>
      </c>
      <c s="34" t="s">
        <v>4401</v>
      </c>
      <c s="35" t="s">
        <v>5</v>
      </c>
      <c s="6" t="s">
        <v>4402</v>
      </c>
      <c s="36" t="s">
        <v>1238</v>
      </c>
      <c s="37">
        <v>2</v>
      </c>
      <c s="36">
        <v>0</v>
      </c>
      <c s="36">
        <f>ROUND(G3339*H3339,6)</f>
      </c>
      <c r="L3339" s="38">
        <v>0</v>
      </c>
      <c s="32">
        <f>ROUND(ROUND(L3339,2)*ROUND(G3339,3),2)</f>
      </c>
      <c s="36" t="s">
        <v>99</v>
      </c>
      <c>
        <f>(M3339*21)/100</f>
      </c>
      <c t="s">
        <v>27</v>
      </c>
    </row>
    <row r="3340" spans="1:5" ht="12.75">
      <c r="A3340" s="35" t="s">
        <v>55</v>
      </c>
      <c r="E3340" s="39" t="s">
        <v>4402</v>
      </c>
    </row>
    <row r="3341" spans="1:5" ht="12.75">
      <c r="A3341" s="35" t="s">
        <v>56</v>
      </c>
      <c r="E3341" s="40" t="s">
        <v>5</v>
      </c>
    </row>
    <row r="3342" spans="1:5" ht="12.75">
      <c r="A3342" t="s">
        <v>57</v>
      </c>
      <c r="E3342" s="39" t="s">
        <v>5</v>
      </c>
    </row>
    <row r="3343" spans="1:16" ht="25.5">
      <c r="A3343" t="s">
        <v>49</v>
      </c>
      <c s="34" t="s">
        <v>4403</v>
      </c>
      <c s="34" t="s">
        <v>4404</v>
      </c>
      <c s="35" t="s">
        <v>5</v>
      </c>
      <c s="6" t="s">
        <v>4405</v>
      </c>
      <c s="36" t="s">
        <v>1238</v>
      </c>
      <c s="37">
        <v>2</v>
      </c>
      <c s="36">
        <v>0</v>
      </c>
      <c s="36">
        <f>ROUND(G3343*H3343,6)</f>
      </c>
      <c r="L3343" s="38">
        <v>0</v>
      </c>
      <c s="32">
        <f>ROUND(ROUND(L3343,2)*ROUND(G3343,3),2)</f>
      </c>
      <c s="36" t="s">
        <v>99</v>
      </c>
      <c>
        <f>(M3343*21)/100</f>
      </c>
      <c t="s">
        <v>27</v>
      </c>
    </row>
    <row r="3344" spans="1:5" ht="25.5">
      <c r="A3344" s="35" t="s">
        <v>55</v>
      </c>
      <c r="E3344" s="39" t="s">
        <v>4405</v>
      </c>
    </row>
    <row r="3345" spans="1:5" ht="12.75">
      <c r="A3345" s="35" t="s">
        <v>56</v>
      </c>
      <c r="E3345" s="40" t="s">
        <v>5</v>
      </c>
    </row>
    <row r="3346" spans="1:5" ht="12.75">
      <c r="A3346" t="s">
        <v>57</v>
      </c>
      <c r="E3346" s="39" t="s">
        <v>5</v>
      </c>
    </row>
    <row r="3347" spans="1:16" ht="12.75">
      <c r="A3347" t="s">
        <v>49</v>
      </c>
      <c s="34" t="s">
        <v>4406</v>
      </c>
      <c s="34" t="s">
        <v>4407</v>
      </c>
      <c s="35" t="s">
        <v>5</v>
      </c>
      <c s="6" t="s">
        <v>4159</v>
      </c>
      <c s="36" t="s">
        <v>1238</v>
      </c>
      <c s="37">
        <v>1</v>
      </c>
      <c s="36">
        <v>0</v>
      </c>
      <c s="36">
        <f>ROUND(G3347*H3347,6)</f>
      </c>
      <c r="L3347" s="38">
        <v>0</v>
      </c>
      <c s="32">
        <f>ROUND(ROUND(L3347,2)*ROUND(G3347,3),2)</f>
      </c>
      <c s="36" t="s">
        <v>99</v>
      </c>
      <c>
        <f>(M3347*21)/100</f>
      </c>
      <c t="s">
        <v>27</v>
      </c>
    </row>
    <row r="3348" spans="1:5" ht="12.75">
      <c r="A3348" s="35" t="s">
        <v>55</v>
      </c>
      <c r="E3348" s="39" t="s">
        <v>4159</v>
      </c>
    </row>
    <row r="3349" spans="1:5" ht="12.75">
      <c r="A3349" s="35" t="s">
        <v>56</v>
      </c>
      <c r="E3349" s="40" t="s">
        <v>5</v>
      </c>
    </row>
    <row r="3350" spans="1:5" ht="12.75">
      <c r="A3350" t="s">
        <v>57</v>
      </c>
      <c r="E3350" s="39" t="s">
        <v>5</v>
      </c>
    </row>
    <row r="3351" spans="1:16" ht="12.75">
      <c r="A3351" t="s">
        <v>49</v>
      </c>
      <c s="34" t="s">
        <v>4408</v>
      </c>
      <c s="34" t="s">
        <v>4409</v>
      </c>
      <c s="35" t="s">
        <v>5</v>
      </c>
      <c s="6" t="s">
        <v>4410</v>
      </c>
      <c s="36" t="s">
        <v>1238</v>
      </c>
      <c s="37">
        <v>1</v>
      </c>
      <c s="36">
        <v>0</v>
      </c>
      <c s="36">
        <f>ROUND(G3351*H3351,6)</f>
      </c>
      <c r="L3351" s="38">
        <v>0</v>
      </c>
      <c s="32">
        <f>ROUND(ROUND(L3351,2)*ROUND(G3351,3),2)</f>
      </c>
      <c s="36" t="s">
        <v>99</v>
      </c>
      <c>
        <f>(M3351*21)/100</f>
      </c>
      <c t="s">
        <v>27</v>
      </c>
    </row>
    <row r="3352" spans="1:5" ht="12.75">
      <c r="A3352" s="35" t="s">
        <v>55</v>
      </c>
      <c r="E3352" s="39" t="s">
        <v>4410</v>
      </c>
    </row>
    <row r="3353" spans="1:5" ht="12.75">
      <c r="A3353" s="35" t="s">
        <v>56</v>
      </c>
      <c r="E3353" s="40" t="s">
        <v>5</v>
      </c>
    </row>
    <row r="3354" spans="1:5" ht="12.75">
      <c r="A3354" t="s">
        <v>57</v>
      </c>
      <c r="E3354" s="39" t="s">
        <v>5</v>
      </c>
    </row>
    <row r="3355" spans="1:16" ht="12.75">
      <c r="A3355" t="s">
        <v>49</v>
      </c>
      <c s="34" t="s">
        <v>4411</v>
      </c>
      <c s="34" t="s">
        <v>4412</v>
      </c>
      <c s="35" t="s">
        <v>5</v>
      </c>
      <c s="6" t="s">
        <v>4413</v>
      </c>
      <c s="36" t="s">
        <v>1238</v>
      </c>
      <c s="37">
        <v>1</v>
      </c>
      <c s="36">
        <v>0</v>
      </c>
      <c s="36">
        <f>ROUND(G3355*H3355,6)</f>
      </c>
      <c r="L3355" s="38">
        <v>0</v>
      </c>
      <c s="32">
        <f>ROUND(ROUND(L3355,2)*ROUND(G3355,3),2)</f>
      </c>
      <c s="36" t="s">
        <v>99</v>
      </c>
      <c>
        <f>(M3355*21)/100</f>
      </c>
      <c t="s">
        <v>27</v>
      </c>
    </row>
    <row r="3356" spans="1:5" ht="12.75">
      <c r="A3356" s="35" t="s">
        <v>55</v>
      </c>
      <c r="E3356" s="39" t="s">
        <v>4413</v>
      </c>
    </row>
    <row r="3357" spans="1:5" ht="12.75">
      <c r="A3357" s="35" t="s">
        <v>56</v>
      </c>
      <c r="E3357" s="40" t="s">
        <v>5</v>
      </c>
    </row>
    <row r="3358" spans="1:5" ht="12.75">
      <c r="A3358" t="s">
        <v>57</v>
      </c>
      <c r="E3358" s="39" t="s">
        <v>5</v>
      </c>
    </row>
    <row r="3359" spans="1:16" ht="12.75">
      <c r="A3359" t="s">
        <v>49</v>
      </c>
      <c s="34" t="s">
        <v>4414</v>
      </c>
      <c s="34" t="s">
        <v>4415</v>
      </c>
      <c s="35" t="s">
        <v>5</v>
      </c>
      <c s="6" t="s">
        <v>4416</v>
      </c>
      <c s="36" t="s">
        <v>1238</v>
      </c>
      <c s="37">
        <v>1</v>
      </c>
      <c s="36">
        <v>0</v>
      </c>
      <c s="36">
        <f>ROUND(G3359*H3359,6)</f>
      </c>
      <c r="L3359" s="38">
        <v>0</v>
      </c>
      <c s="32">
        <f>ROUND(ROUND(L3359,2)*ROUND(G3359,3),2)</f>
      </c>
      <c s="36" t="s">
        <v>99</v>
      </c>
      <c>
        <f>(M3359*21)/100</f>
      </c>
      <c t="s">
        <v>27</v>
      </c>
    </row>
    <row r="3360" spans="1:5" ht="12.75">
      <c r="A3360" s="35" t="s">
        <v>55</v>
      </c>
      <c r="E3360" s="39" t="s">
        <v>4416</v>
      </c>
    </row>
    <row r="3361" spans="1:5" ht="12.75">
      <c r="A3361" s="35" t="s">
        <v>56</v>
      </c>
      <c r="E3361" s="40" t="s">
        <v>5</v>
      </c>
    </row>
    <row r="3362" spans="1:5" ht="12.75">
      <c r="A3362" t="s">
        <v>57</v>
      </c>
      <c r="E3362" s="39" t="s">
        <v>5</v>
      </c>
    </row>
    <row r="3363" spans="1:16" ht="12.75">
      <c r="A3363" t="s">
        <v>49</v>
      </c>
      <c s="34" t="s">
        <v>4417</v>
      </c>
      <c s="34" t="s">
        <v>4418</v>
      </c>
      <c s="35" t="s">
        <v>5</v>
      </c>
      <c s="6" t="s">
        <v>4419</v>
      </c>
      <c s="36" t="s">
        <v>1238</v>
      </c>
      <c s="37">
        <v>1</v>
      </c>
      <c s="36">
        <v>0</v>
      </c>
      <c s="36">
        <f>ROUND(G3363*H3363,6)</f>
      </c>
      <c r="L3363" s="38">
        <v>0</v>
      </c>
      <c s="32">
        <f>ROUND(ROUND(L3363,2)*ROUND(G3363,3),2)</f>
      </c>
      <c s="36" t="s">
        <v>99</v>
      </c>
      <c>
        <f>(M3363*21)/100</f>
      </c>
      <c t="s">
        <v>27</v>
      </c>
    </row>
    <row r="3364" spans="1:5" ht="12.75">
      <c r="A3364" s="35" t="s">
        <v>55</v>
      </c>
      <c r="E3364" s="39" t="s">
        <v>4419</v>
      </c>
    </row>
    <row r="3365" spans="1:5" ht="12.75">
      <c r="A3365" s="35" t="s">
        <v>56</v>
      </c>
      <c r="E3365" s="40" t="s">
        <v>5</v>
      </c>
    </row>
    <row r="3366" spans="1:5" ht="12.75">
      <c r="A3366" t="s">
        <v>57</v>
      </c>
      <c r="E3366" s="39" t="s">
        <v>5</v>
      </c>
    </row>
    <row r="3367" spans="1:16" ht="12.75">
      <c r="A3367" t="s">
        <v>49</v>
      </c>
      <c s="34" t="s">
        <v>4420</v>
      </c>
      <c s="34" t="s">
        <v>4421</v>
      </c>
      <c s="35" t="s">
        <v>5</v>
      </c>
      <c s="6" t="s">
        <v>4422</v>
      </c>
      <c s="36" t="s">
        <v>1238</v>
      </c>
      <c s="37">
        <v>1</v>
      </c>
      <c s="36">
        <v>0</v>
      </c>
      <c s="36">
        <f>ROUND(G3367*H3367,6)</f>
      </c>
      <c r="L3367" s="38">
        <v>0</v>
      </c>
      <c s="32">
        <f>ROUND(ROUND(L3367,2)*ROUND(G3367,3),2)</f>
      </c>
      <c s="36" t="s">
        <v>99</v>
      </c>
      <c>
        <f>(M3367*21)/100</f>
      </c>
      <c t="s">
        <v>27</v>
      </c>
    </row>
    <row r="3368" spans="1:5" ht="12.75">
      <c r="A3368" s="35" t="s">
        <v>55</v>
      </c>
      <c r="E3368" s="39" t="s">
        <v>4422</v>
      </c>
    </row>
    <row r="3369" spans="1:5" ht="12.75">
      <c r="A3369" s="35" t="s">
        <v>56</v>
      </c>
      <c r="E3369" s="40" t="s">
        <v>5</v>
      </c>
    </row>
    <row r="3370" spans="1:5" ht="12.75">
      <c r="A3370" t="s">
        <v>57</v>
      </c>
      <c r="E3370" s="39" t="s">
        <v>5</v>
      </c>
    </row>
    <row r="3371" spans="1:16" ht="25.5">
      <c r="A3371" t="s">
        <v>49</v>
      </c>
      <c s="34" t="s">
        <v>4423</v>
      </c>
      <c s="34" t="s">
        <v>4424</v>
      </c>
      <c s="35" t="s">
        <v>5</v>
      </c>
      <c s="6" t="s">
        <v>4398</v>
      </c>
      <c s="36" t="s">
        <v>1238</v>
      </c>
      <c s="37">
        <v>1</v>
      </c>
      <c s="36">
        <v>0</v>
      </c>
      <c s="36">
        <f>ROUND(G3371*H3371,6)</f>
      </c>
      <c r="L3371" s="38">
        <v>0</v>
      </c>
      <c s="32">
        <f>ROUND(ROUND(L3371,2)*ROUND(G3371,3),2)</f>
      </c>
      <c s="36" t="s">
        <v>99</v>
      </c>
      <c>
        <f>(M3371*21)/100</f>
      </c>
      <c t="s">
        <v>27</v>
      </c>
    </row>
    <row r="3372" spans="1:5" ht="38.25">
      <c r="A3372" s="35" t="s">
        <v>55</v>
      </c>
      <c r="E3372" s="39" t="s">
        <v>4425</v>
      </c>
    </row>
    <row r="3373" spans="1:5" ht="12.75">
      <c r="A3373" s="35" t="s">
        <v>56</v>
      </c>
      <c r="E3373" s="40" t="s">
        <v>5</v>
      </c>
    </row>
    <row r="3374" spans="1:5" ht="12.75">
      <c r="A3374" t="s">
        <v>57</v>
      </c>
      <c r="E3374" s="39" t="s">
        <v>5</v>
      </c>
    </row>
    <row r="3375" spans="1:16" ht="25.5">
      <c r="A3375" t="s">
        <v>49</v>
      </c>
      <c s="34" t="s">
        <v>4426</v>
      </c>
      <c s="34" t="s">
        <v>4427</v>
      </c>
      <c s="35" t="s">
        <v>5</v>
      </c>
      <c s="6" t="s">
        <v>4428</v>
      </c>
      <c s="36" t="s">
        <v>1238</v>
      </c>
      <c s="37">
        <v>1</v>
      </c>
      <c s="36">
        <v>0</v>
      </c>
      <c s="36">
        <f>ROUND(G3375*H3375,6)</f>
      </c>
      <c r="L3375" s="38">
        <v>0</v>
      </c>
      <c s="32">
        <f>ROUND(ROUND(L3375,2)*ROUND(G3375,3),2)</f>
      </c>
      <c s="36" t="s">
        <v>99</v>
      </c>
      <c>
        <f>(M3375*21)/100</f>
      </c>
      <c t="s">
        <v>27</v>
      </c>
    </row>
    <row r="3376" spans="1:5" ht="25.5">
      <c r="A3376" s="35" t="s">
        <v>55</v>
      </c>
      <c r="E3376" s="39" t="s">
        <v>4428</v>
      </c>
    </row>
    <row r="3377" spans="1:5" ht="12.75">
      <c r="A3377" s="35" t="s">
        <v>56</v>
      </c>
      <c r="E3377" s="40" t="s">
        <v>5</v>
      </c>
    </row>
    <row r="3378" spans="1:5" ht="12.75">
      <c r="A3378" t="s">
        <v>57</v>
      </c>
      <c r="E3378" s="39" t="s">
        <v>5</v>
      </c>
    </row>
    <row r="3379" spans="1:16" ht="12.75">
      <c r="A3379" t="s">
        <v>49</v>
      </c>
      <c s="34" t="s">
        <v>4429</v>
      </c>
      <c s="34" t="s">
        <v>4430</v>
      </c>
      <c s="35" t="s">
        <v>5</v>
      </c>
      <c s="6" t="s">
        <v>4431</v>
      </c>
      <c s="36" t="s">
        <v>1238</v>
      </c>
      <c s="37">
        <v>2</v>
      </c>
      <c s="36">
        <v>0</v>
      </c>
      <c s="36">
        <f>ROUND(G3379*H3379,6)</f>
      </c>
      <c r="L3379" s="38">
        <v>0</v>
      </c>
      <c s="32">
        <f>ROUND(ROUND(L3379,2)*ROUND(G3379,3),2)</f>
      </c>
      <c s="36" t="s">
        <v>99</v>
      </c>
      <c>
        <f>(M3379*21)/100</f>
      </c>
      <c t="s">
        <v>27</v>
      </c>
    </row>
    <row r="3380" spans="1:5" ht="12.75">
      <c r="A3380" s="35" t="s">
        <v>55</v>
      </c>
      <c r="E3380" s="39" t="s">
        <v>4431</v>
      </c>
    </row>
    <row r="3381" spans="1:5" ht="12.75">
      <c r="A3381" s="35" t="s">
        <v>56</v>
      </c>
      <c r="E3381" s="40" t="s">
        <v>5</v>
      </c>
    </row>
    <row r="3382" spans="1:5" ht="12.75">
      <c r="A3382" t="s">
        <v>57</v>
      </c>
      <c r="E3382" s="39" t="s">
        <v>5</v>
      </c>
    </row>
    <row r="3383" spans="1:16" ht="12.75">
      <c r="A3383" t="s">
        <v>49</v>
      </c>
      <c s="34" t="s">
        <v>4432</v>
      </c>
      <c s="34" t="s">
        <v>4433</v>
      </c>
      <c s="35" t="s">
        <v>5</v>
      </c>
      <c s="6" t="s">
        <v>4434</v>
      </c>
      <c s="36" t="s">
        <v>1238</v>
      </c>
      <c s="37">
        <v>2</v>
      </c>
      <c s="36">
        <v>0</v>
      </c>
      <c s="36">
        <f>ROUND(G3383*H3383,6)</f>
      </c>
      <c r="L3383" s="38">
        <v>0</v>
      </c>
      <c s="32">
        <f>ROUND(ROUND(L3383,2)*ROUND(G3383,3),2)</f>
      </c>
      <c s="36" t="s">
        <v>99</v>
      </c>
      <c>
        <f>(M3383*21)/100</f>
      </c>
      <c t="s">
        <v>27</v>
      </c>
    </row>
    <row r="3384" spans="1:5" ht="12.75">
      <c r="A3384" s="35" t="s">
        <v>55</v>
      </c>
      <c r="E3384" s="39" t="s">
        <v>4434</v>
      </c>
    </row>
    <row r="3385" spans="1:5" ht="12.75">
      <c r="A3385" s="35" t="s">
        <v>56</v>
      </c>
      <c r="E3385" s="40" t="s">
        <v>5</v>
      </c>
    </row>
    <row r="3386" spans="1:5" ht="12.75">
      <c r="A3386" t="s">
        <v>57</v>
      </c>
      <c r="E3386" s="39" t="s">
        <v>5</v>
      </c>
    </row>
    <row r="3387" spans="1:16" ht="12.75">
      <c r="A3387" t="s">
        <v>49</v>
      </c>
      <c s="34" t="s">
        <v>4435</v>
      </c>
      <c s="34" t="s">
        <v>4436</v>
      </c>
      <c s="35" t="s">
        <v>5</v>
      </c>
      <c s="6" t="s">
        <v>4437</v>
      </c>
      <c s="36" t="s">
        <v>1238</v>
      </c>
      <c s="37">
        <v>1</v>
      </c>
      <c s="36">
        <v>0</v>
      </c>
      <c s="36">
        <f>ROUND(G3387*H3387,6)</f>
      </c>
      <c r="L3387" s="38">
        <v>0</v>
      </c>
      <c s="32">
        <f>ROUND(ROUND(L3387,2)*ROUND(G3387,3),2)</f>
      </c>
      <c s="36" t="s">
        <v>99</v>
      </c>
      <c>
        <f>(M3387*21)/100</f>
      </c>
      <c t="s">
        <v>27</v>
      </c>
    </row>
    <row r="3388" spans="1:5" ht="12.75">
      <c r="A3388" s="35" t="s">
        <v>55</v>
      </c>
      <c r="E3388" s="39" t="s">
        <v>4437</v>
      </c>
    </row>
    <row r="3389" spans="1:5" ht="12.75">
      <c r="A3389" s="35" t="s">
        <v>56</v>
      </c>
      <c r="E3389" s="40" t="s">
        <v>5</v>
      </c>
    </row>
    <row r="3390" spans="1:5" ht="12.75">
      <c r="A3390" t="s">
        <v>57</v>
      </c>
      <c r="E3390" s="39" t="s">
        <v>5</v>
      </c>
    </row>
    <row r="3391" spans="1:16" ht="38.25">
      <c r="A3391" t="s">
        <v>49</v>
      </c>
      <c s="34" t="s">
        <v>4438</v>
      </c>
      <c s="34" t="s">
        <v>4439</v>
      </c>
      <c s="35" t="s">
        <v>5</v>
      </c>
      <c s="6" t="s">
        <v>4440</v>
      </c>
      <c s="36" t="s">
        <v>1238</v>
      </c>
      <c s="37">
        <v>1</v>
      </c>
      <c s="36">
        <v>0</v>
      </c>
      <c s="36">
        <f>ROUND(G3391*H3391,6)</f>
      </c>
      <c r="L3391" s="38">
        <v>0</v>
      </c>
      <c s="32">
        <f>ROUND(ROUND(L3391,2)*ROUND(G3391,3),2)</f>
      </c>
      <c s="36" t="s">
        <v>99</v>
      </c>
      <c>
        <f>(M3391*21)/100</f>
      </c>
      <c t="s">
        <v>27</v>
      </c>
    </row>
    <row r="3392" spans="1:5" ht="38.25">
      <c r="A3392" s="35" t="s">
        <v>55</v>
      </c>
      <c r="E3392" s="39" t="s">
        <v>4441</v>
      </c>
    </row>
    <row r="3393" spans="1:5" ht="12.75">
      <c r="A3393" s="35" t="s">
        <v>56</v>
      </c>
      <c r="E3393" s="40" t="s">
        <v>5</v>
      </c>
    </row>
    <row r="3394" spans="1:5" ht="12.75">
      <c r="A3394" t="s">
        <v>57</v>
      </c>
      <c r="E3394" s="39" t="s">
        <v>5</v>
      </c>
    </row>
    <row r="3395" spans="1:16" ht="12.75">
      <c r="A3395" t="s">
        <v>49</v>
      </c>
      <c s="34" t="s">
        <v>4442</v>
      </c>
      <c s="34" t="s">
        <v>4443</v>
      </c>
      <c s="35" t="s">
        <v>5</v>
      </c>
      <c s="6" t="s">
        <v>4444</v>
      </c>
      <c s="36" t="s">
        <v>1238</v>
      </c>
      <c s="37">
        <v>1</v>
      </c>
      <c s="36">
        <v>0</v>
      </c>
      <c s="36">
        <f>ROUND(G3395*H3395,6)</f>
      </c>
      <c r="L3395" s="38">
        <v>0</v>
      </c>
      <c s="32">
        <f>ROUND(ROUND(L3395,2)*ROUND(G3395,3),2)</f>
      </c>
      <c s="36" t="s">
        <v>99</v>
      </c>
      <c>
        <f>(M3395*21)/100</f>
      </c>
      <c t="s">
        <v>27</v>
      </c>
    </row>
    <row r="3396" spans="1:5" ht="12.75">
      <c r="A3396" s="35" t="s">
        <v>55</v>
      </c>
      <c r="E3396" s="39" t="s">
        <v>4444</v>
      </c>
    </row>
    <row r="3397" spans="1:5" ht="12.75">
      <c r="A3397" s="35" t="s">
        <v>56</v>
      </c>
      <c r="E3397" s="40" t="s">
        <v>5</v>
      </c>
    </row>
    <row r="3398" spans="1:5" ht="12.75">
      <c r="A3398" t="s">
        <v>57</v>
      </c>
      <c r="E3398" s="39" t="s">
        <v>5</v>
      </c>
    </row>
    <row r="3399" spans="1:16" ht="12.75">
      <c r="A3399" t="s">
        <v>49</v>
      </c>
      <c s="34" t="s">
        <v>4445</v>
      </c>
      <c s="34" t="s">
        <v>4446</v>
      </c>
      <c s="35" t="s">
        <v>5</v>
      </c>
      <c s="6" t="s">
        <v>4447</v>
      </c>
      <c s="36" t="s">
        <v>1238</v>
      </c>
      <c s="37">
        <v>2</v>
      </c>
      <c s="36">
        <v>0</v>
      </c>
      <c s="36">
        <f>ROUND(G3399*H3399,6)</f>
      </c>
      <c r="L3399" s="38">
        <v>0</v>
      </c>
      <c s="32">
        <f>ROUND(ROUND(L3399,2)*ROUND(G3399,3),2)</f>
      </c>
      <c s="36" t="s">
        <v>99</v>
      </c>
      <c>
        <f>(M3399*21)/100</f>
      </c>
      <c t="s">
        <v>27</v>
      </c>
    </row>
    <row r="3400" spans="1:5" ht="12.75">
      <c r="A3400" s="35" t="s">
        <v>55</v>
      </c>
      <c r="E3400" s="39" t="s">
        <v>4447</v>
      </c>
    </row>
    <row r="3401" spans="1:5" ht="12.75">
      <c r="A3401" s="35" t="s">
        <v>56</v>
      </c>
      <c r="E3401" s="40" t="s">
        <v>5</v>
      </c>
    </row>
    <row r="3402" spans="1:5" ht="12.75">
      <c r="A3402" t="s">
        <v>57</v>
      </c>
      <c r="E3402" s="39" t="s">
        <v>5</v>
      </c>
    </row>
    <row r="3403" spans="1:16" ht="12.75">
      <c r="A3403" t="s">
        <v>49</v>
      </c>
      <c s="34" t="s">
        <v>4448</v>
      </c>
      <c s="34" t="s">
        <v>4449</v>
      </c>
      <c s="35" t="s">
        <v>5</v>
      </c>
      <c s="6" t="s">
        <v>4450</v>
      </c>
      <c s="36" t="s">
        <v>1238</v>
      </c>
      <c s="37">
        <v>2</v>
      </c>
      <c s="36">
        <v>0</v>
      </c>
      <c s="36">
        <f>ROUND(G3403*H3403,6)</f>
      </c>
      <c r="L3403" s="38">
        <v>0</v>
      </c>
      <c s="32">
        <f>ROUND(ROUND(L3403,2)*ROUND(G3403,3),2)</f>
      </c>
      <c s="36" t="s">
        <v>99</v>
      </c>
      <c>
        <f>(M3403*21)/100</f>
      </c>
      <c t="s">
        <v>27</v>
      </c>
    </row>
    <row r="3404" spans="1:5" ht="12.75">
      <c r="A3404" s="35" t="s">
        <v>55</v>
      </c>
      <c r="E3404" s="39" t="s">
        <v>4450</v>
      </c>
    </row>
    <row r="3405" spans="1:5" ht="12.75">
      <c r="A3405" s="35" t="s">
        <v>56</v>
      </c>
      <c r="E3405" s="40" t="s">
        <v>5</v>
      </c>
    </row>
    <row r="3406" spans="1:5" ht="12.75">
      <c r="A3406" t="s">
        <v>57</v>
      </c>
      <c r="E3406" s="39" t="s">
        <v>5</v>
      </c>
    </row>
    <row r="3407" spans="1:16" ht="12.75">
      <c r="A3407" t="s">
        <v>49</v>
      </c>
      <c s="34" t="s">
        <v>4451</v>
      </c>
      <c s="34" t="s">
        <v>4452</v>
      </c>
      <c s="35" t="s">
        <v>5</v>
      </c>
      <c s="6" t="s">
        <v>4453</v>
      </c>
      <c s="36" t="s">
        <v>1238</v>
      </c>
      <c s="37">
        <v>1</v>
      </c>
      <c s="36">
        <v>0</v>
      </c>
      <c s="36">
        <f>ROUND(G3407*H3407,6)</f>
      </c>
      <c r="L3407" s="38">
        <v>0</v>
      </c>
      <c s="32">
        <f>ROUND(ROUND(L3407,2)*ROUND(G3407,3),2)</f>
      </c>
      <c s="36" t="s">
        <v>99</v>
      </c>
      <c>
        <f>(M3407*21)/100</f>
      </c>
      <c t="s">
        <v>27</v>
      </c>
    </row>
    <row r="3408" spans="1:5" ht="12.75">
      <c r="A3408" s="35" t="s">
        <v>55</v>
      </c>
      <c r="E3408" s="39" t="s">
        <v>4453</v>
      </c>
    </row>
    <row r="3409" spans="1:5" ht="12.75">
      <c r="A3409" s="35" t="s">
        <v>56</v>
      </c>
      <c r="E3409" s="40" t="s">
        <v>5</v>
      </c>
    </row>
    <row r="3410" spans="1:5" ht="12.75">
      <c r="A3410" t="s">
        <v>57</v>
      </c>
      <c r="E3410" s="39" t="s">
        <v>5</v>
      </c>
    </row>
    <row r="3411" spans="1:16" ht="25.5">
      <c r="A3411" t="s">
        <v>49</v>
      </c>
      <c s="34" t="s">
        <v>4454</v>
      </c>
      <c s="34" t="s">
        <v>4455</v>
      </c>
      <c s="35" t="s">
        <v>5</v>
      </c>
      <c s="6" t="s">
        <v>4456</v>
      </c>
      <c s="36" t="s">
        <v>1238</v>
      </c>
      <c s="37">
        <v>1</v>
      </c>
      <c s="36">
        <v>0</v>
      </c>
      <c s="36">
        <f>ROUND(G3411*H3411,6)</f>
      </c>
      <c r="L3411" s="38">
        <v>0</v>
      </c>
      <c s="32">
        <f>ROUND(ROUND(L3411,2)*ROUND(G3411,3),2)</f>
      </c>
      <c s="36" t="s">
        <v>99</v>
      </c>
      <c>
        <f>(M3411*21)/100</f>
      </c>
      <c t="s">
        <v>27</v>
      </c>
    </row>
    <row r="3412" spans="1:5" ht="25.5">
      <c r="A3412" s="35" t="s">
        <v>55</v>
      </c>
      <c r="E3412" s="39" t="s">
        <v>4456</v>
      </c>
    </row>
    <row r="3413" spans="1:5" ht="12.75">
      <c r="A3413" s="35" t="s">
        <v>56</v>
      </c>
      <c r="E3413" s="40" t="s">
        <v>5</v>
      </c>
    </row>
    <row r="3414" spans="1:5" ht="12.75">
      <c r="A3414" t="s">
        <v>57</v>
      </c>
      <c r="E3414" s="39" t="s">
        <v>5</v>
      </c>
    </row>
    <row r="3415" spans="1:16" ht="12.75">
      <c r="A3415" t="s">
        <v>49</v>
      </c>
      <c s="34" t="s">
        <v>4457</v>
      </c>
      <c s="34" t="s">
        <v>4458</v>
      </c>
      <c s="35" t="s">
        <v>5</v>
      </c>
      <c s="6" t="s">
        <v>4459</v>
      </c>
      <c s="36" t="s">
        <v>1238</v>
      </c>
      <c s="37">
        <v>1</v>
      </c>
      <c s="36">
        <v>0</v>
      </c>
      <c s="36">
        <f>ROUND(G3415*H3415,6)</f>
      </c>
      <c r="L3415" s="38">
        <v>0</v>
      </c>
      <c s="32">
        <f>ROUND(ROUND(L3415,2)*ROUND(G3415,3),2)</f>
      </c>
      <c s="36" t="s">
        <v>99</v>
      </c>
      <c>
        <f>(M3415*21)/100</f>
      </c>
      <c t="s">
        <v>27</v>
      </c>
    </row>
    <row r="3416" spans="1:5" ht="12.75">
      <c r="A3416" s="35" t="s">
        <v>55</v>
      </c>
      <c r="E3416" s="39" t="s">
        <v>4459</v>
      </c>
    </row>
    <row r="3417" spans="1:5" ht="12.75">
      <c r="A3417" s="35" t="s">
        <v>56</v>
      </c>
      <c r="E3417" s="40" t="s">
        <v>5</v>
      </c>
    </row>
    <row r="3418" spans="1:5" ht="12.75">
      <c r="A3418" t="s">
        <v>57</v>
      </c>
      <c r="E3418" s="39" t="s">
        <v>5</v>
      </c>
    </row>
    <row r="3419" spans="1:16" ht="12.75">
      <c r="A3419" t="s">
        <v>49</v>
      </c>
      <c s="34" t="s">
        <v>4460</v>
      </c>
      <c s="34" t="s">
        <v>4461</v>
      </c>
      <c s="35" t="s">
        <v>5</v>
      </c>
      <c s="6" t="s">
        <v>4462</v>
      </c>
      <c s="36" t="s">
        <v>1238</v>
      </c>
      <c s="37">
        <v>1</v>
      </c>
      <c s="36">
        <v>0</v>
      </c>
      <c s="36">
        <f>ROUND(G3419*H3419,6)</f>
      </c>
      <c r="L3419" s="38">
        <v>0</v>
      </c>
      <c s="32">
        <f>ROUND(ROUND(L3419,2)*ROUND(G3419,3),2)</f>
      </c>
      <c s="36" t="s">
        <v>99</v>
      </c>
      <c>
        <f>(M3419*21)/100</f>
      </c>
      <c t="s">
        <v>27</v>
      </c>
    </row>
    <row r="3420" spans="1:5" ht="12.75">
      <c r="A3420" s="35" t="s">
        <v>55</v>
      </c>
      <c r="E3420" s="39" t="s">
        <v>4462</v>
      </c>
    </row>
    <row r="3421" spans="1:5" ht="12.75">
      <c r="A3421" s="35" t="s">
        <v>56</v>
      </c>
      <c r="E3421" s="40" t="s">
        <v>5</v>
      </c>
    </row>
    <row r="3422" spans="1:5" ht="12.75">
      <c r="A3422" t="s">
        <v>57</v>
      </c>
      <c r="E3422" s="39" t="s">
        <v>5</v>
      </c>
    </row>
    <row r="3423" spans="1:16" ht="12.75">
      <c r="A3423" t="s">
        <v>49</v>
      </c>
      <c s="34" t="s">
        <v>4463</v>
      </c>
      <c s="34" t="s">
        <v>4464</v>
      </c>
      <c s="35" t="s">
        <v>5</v>
      </c>
      <c s="6" t="s">
        <v>4465</v>
      </c>
      <c s="36" t="s">
        <v>1238</v>
      </c>
      <c s="37">
        <v>2</v>
      </c>
      <c s="36">
        <v>0</v>
      </c>
      <c s="36">
        <f>ROUND(G3423*H3423,6)</f>
      </c>
      <c r="L3423" s="38">
        <v>0</v>
      </c>
      <c s="32">
        <f>ROUND(ROUND(L3423,2)*ROUND(G3423,3),2)</f>
      </c>
      <c s="36" t="s">
        <v>99</v>
      </c>
      <c>
        <f>(M3423*21)/100</f>
      </c>
      <c t="s">
        <v>27</v>
      </c>
    </row>
    <row r="3424" spans="1:5" ht="12.75">
      <c r="A3424" s="35" t="s">
        <v>55</v>
      </c>
      <c r="E3424" s="39" t="s">
        <v>4465</v>
      </c>
    </row>
    <row r="3425" spans="1:5" ht="12.75">
      <c r="A3425" s="35" t="s">
        <v>56</v>
      </c>
      <c r="E3425" s="40" t="s">
        <v>5</v>
      </c>
    </row>
    <row r="3426" spans="1:5" ht="12.75">
      <c r="A3426" t="s">
        <v>57</v>
      </c>
      <c r="E3426" s="39" t="s">
        <v>5</v>
      </c>
    </row>
    <row r="3427" spans="1:16" ht="12.75">
      <c r="A3427" t="s">
        <v>49</v>
      </c>
      <c s="34" t="s">
        <v>4466</v>
      </c>
      <c s="34" t="s">
        <v>4467</v>
      </c>
      <c s="35" t="s">
        <v>5</v>
      </c>
      <c s="6" t="s">
        <v>4162</v>
      </c>
      <c s="36" t="s">
        <v>1238</v>
      </c>
      <c s="37">
        <v>1</v>
      </c>
      <c s="36">
        <v>0</v>
      </c>
      <c s="36">
        <f>ROUND(G3427*H3427,6)</f>
      </c>
      <c r="L3427" s="38">
        <v>0</v>
      </c>
      <c s="32">
        <f>ROUND(ROUND(L3427,2)*ROUND(G3427,3),2)</f>
      </c>
      <c s="36" t="s">
        <v>99</v>
      </c>
      <c>
        <f>(M3427*21)/100</f>
      </c>
      <c t="s">
        <v>27</v>
      </c>
    </row>
    <row r="3428" spans="1:5" ht="12.75">
      <c r="A3428" s="35" t="s">
        <v>55</v>
      </c>
      <c r="E3428" s="39" t="s">
        <v>4162</v>
      </c>
    </row>
    <row r="3429" spans="1:5" ht="12.75">
      <c r="A3429" s="35" t="s">
        <v>56</v>
      </c>
      <c r="E3429" s="40" t="s">
        <v>5</v>
      </c>
    </row>
    <row r="3430" spans="1:5" ht="12.75">
      <c r="A3430" t="s">
        <v>57</v>
      </c>
      <c r="E3430" s="39" t="s">
        <v>5</v>
      </c>
    </row>
    <row r="3431" spans="1:16" ht="12.75">
      <c r="A3431" t="s">
        <v>49</v>
      </c>
      <c s="34" t="s">
        <v>4468</v>
      </c>
      <c s="34" t="s">
        <v>4469</v>
      </c>
      <c s="35" t="s">
        <v>5</v>
      </c>
      <c s="6" t="s">
        <v>4416</v>
      </c>
      <c s="36" t="s">
        <v>1238</v>
      </c>
      <c s="37">
        <v>1</v>
      </c>
      <c s="36">
        <v>0</v>
      </c>
      <c s="36">
        <f>ROUND(G3431*H3431,6)</f>
      </c>
      <c r="L3431" s="38">
        <v>0</v>
      </c>
      <c s="32">
        <f>ROUND(ROUND(L3431,2)*ROUND(G3431,3),2)</f>
      </c>
      <c s="36" t="s">
        <v>99</v>
      </c>
      <c>
        <f>(M3431*21)/100</f>
      </c>
      <c t="s">
        <v>27</v>
      </c>
    </row>
    <row r="3432" spans="1:5" ht="12.75">
      <c r="A3432" s="35" t="s">
        <v>55</v>
      </c>
      <c r="E3432" s="39" t="s">
        <v>4416</v>
      </c>
    </row>
    <row r="3433" spans="1:5" ht="12.75">
      <c r="A3433" s="35" t="s">
        <v>56</v>
      </c>
      <c r="E3433" s="40" t="s">
        <v>5</v>
      </c>
    </row>
    <row r="3434" spans="1:5" ht="12.75">
      <c r="A3434" t="s">
        <v>57</v>
      </c>
      <c r="E3434" s="39" t="s">
        <v>5</v>
      </c>
    </row>
    <row r="3435" spans="1:16" ht="12.75">
      <c r="A3435" t="s">
        <v>49</v>
      </c>
      <c s="34" t="s">
        <v>4470</v>
      </c>
      <c s="34" t="s">
        <v>4471</v>
      </c>
      <c s="35" t="s">
        <v>5</v>
      </c>
      <c s="6" t="s">
        <v>4472</v>
      </c>
      <c s="36" t="s">
        <v>1238</v>
      </c>
      <c s="37">
        <v>1</v>
      </c>
      <c s="36">
        <v>0</v>
      </c>
      <c s="36">
        <f>ROUND(G3435*H3435,6)</f>
      </c>
      <c r="L3435" s="38">
        <v>0</v>
      </c>
      <c s="32">
        <f>ROUND(ROUND(L3435,2)*ROUND(G3435,3),2)</f>
      </c>
      <c s="36" t="s">
        <v>99</v>
      </c>
      <c>
        <f>(M3435*21)/100</f>
      </c>
      <c t="s">
        <v>27</v>
      </c>
    </row>
    <row r="3436" spans="1:5" ht="12.75">
      <c r="A3436" s="35" t="s">
        <v>55</v>
      </c>
      <c r="E3436" s="39" t="s">
        <v>4472</v>
      </c>
    </row>
    <row r="3437" spans="1:5" ht="12.75">
      <c r="A3437" s="35" t="s">
        <v>56</v>
      </c>
      <c r="E3437" s="40" t="s">
        <v>5</v>
      </c>
    </row>
    <row r="3438" spans="1:5" ht="12.75">
      <c r="A3438" t="s">
        <v>57</v>
      </c>
      <c r="E3438" s="39" t="s">
        <v>5</v>
      </c>
    </row>
    <row r="3439" spans="1:16" ht="12.75">
      <c r="A3439" t="s">
        <v>49</v>
      </c>
      <c s="34" t="s">
        <v>4473</v>
      </c>
      <c s="34" t="s">
        <v>4474</v>
      </c>
      <c s="35" t="s">
        <v>5</v>
      </c>
      <c s="6" t="s">
        <v>4475</v>
      </c>
      <c s="36" t="s">
        <v>1238</v>
      </c>
      <c s="37">
        <v>1</v>
      </c>
      <c s="36">
        <v>0</v>
      </c>
      <c s="36">
        <f>ROUND(G3439*H3439,6)</f>
      </c>
      <c r="L3439" s="38">
        <v>0</v>
      </c>
      <c s="32">
        <f>ROUND(ROUND(L3439,2)*ROUND(G3439,3),2)</f>
      </c>
      <c s="36" t="s">
        <v>99</v>
      </c>
      <c>
        <f>(M3439*21)/100</f>
      </c>
      <c t="s">
        <v>27</v>
      </c>
    </row>
    <row r="3440" spans="1:5" ht="12.75">
      <c r="A3440" s="35" t="s">
        <v>55</v>
      </c>
      <c r="E3440" s="39" t="s">
        <v>4475</v>
      </c>
    </row>
    <row r="3441" spans="1:5" ht="12.75">
      <c r="A3441" s="35" t="s">
        <v>56</v>
      </c>
      <c r="E3441" s="40" t="s">
        <v>5</v>
      </c>
    </row>
    <row r="3442" spans="1:5" ht="12.75">
      <c r="A3442" t="s">
        <v>57</v>
      </c>
      <c r="E3442" s="39" t="s">
        <v>5</v>
      </c>
    </row>
    <row r="3443" spans="1:16" ht="12.75">
      <c r="A3443" t="s">
        <v>49</v>
      </c>
      <c s="34" t="s">
        <v>4476</v>
      </c>
      <c s="34" t="s">
        <v>4477</v>
      </c>
      <c s="35" t="s">
        <v>5</v>
      </c>
      <c s="6" t="s">
        <v>4478</v>
      </c>
      <c s="36" t="s">
        <v>1238</v>
      </c>
      <c s="37">
        <v>1</v>
      </c>
      <c s="36">
        <v>0</v>
      </c>
      <c s="36">
        <f>ROUND(G3443*H3443,6)</f>
      </c>
      <c r="L3443" s="38">
        <v>0</v>
      </c>
      <c s="32">
        <f>ROUND(ROUND(L3443,2)*ROUND(G3443,3),2)</f>
      </c>
      <c s="36" t="s">
        <v>99</v>
      </c>
      <c>
        <f>(M3443*21)/100</f>
      </c>
      <c t="s">
        <v>27</v>
      </c>
    </row>
    <row r="3444" spans="1:5" ht="12.75">
      <c r="A3444" s="35" t="s">
        <v>55</v>
      </c>
      <c r="E3444" s="39" t="s">
        <v>4478</v>
      </c>
    </row>
    <row r="3445" spans="1:5" ht="12.75">
      <c r="A3445" s="35" t="s">
        <v>56</v>
      </c>
      <c r="E3445" s="40" t="s">
        <v>5</v>
      </c>
    </row>
    <row r="3446" spans="1:5" ht="12.75">
      <c r="A3446" t="s">
        <v>57</v>
      </c>
      <c r="E3446" s="39" t="s">
        <v>5</v>
      </c>
    </row>
    <row r="3447" spans="1:16" ht="12.75">
      <c r="A3447" t="s">
        <v>49</v>
      </c>
      <c s="34" t="s">
        <v>4479</v>
      </c>
      <c s="34" t="s">
        <v>4480</v>
      </c>
      <c s="35" t="s">
        <v>5</v>
      </c>
      <c s="6" t="s">
        <v>4481</v>
      </c>
      <c s="36" t="s">
        <v>1238</v>
      </c>
      <c s="37">
        <v>1</v>
      </c>
      <c s="36">
        <v>0</v>
      </c>
      <c s="36">
        <f>ROUND(G3447*H3447,6)</f>
      </c>
      <c r="L3447" s="38">
        <v>0</v>
      </c>
      <c s="32">
        <f>ROUND(ROUND(L3447,2)*ROUND(G3447,3),2)</f>
      </c>
      <c s="36" t="s">
        <v>99</v>
      </c>
      <c>
        <f>(M3447*21)/100</f>
      </c>
      <c t="s">
        <v>27</v>
      </c>
    </row>
    <row r="3448" spans="1:5" ht="12.75">
      <c r="A3448" s="35" t="s">
        <v>55</v>
      </c>
      <c r="E3448" s="39" t="s">
        <v>4481</v>
      </c>
    </row>
    <row r="3449" spans="1:5" ht="12.75">
      <c r="A3449" s="35" t="s">
        <v>56</v>
      </c>
      <c r="E3449" s="40" t="s">
        <v>5</v>
      </c>
    </row>
    <row r="3450" spans="1:5" ht="12.75">
      <c r="A3450" t="s">
        <v>57</v>
      </c>
      <c r="E3450" s="39" t="s">
        <v>5</v>
      </c>
    </row>
    <row r="3451" spans="1:16" ht="12.75">
      <c r="A3451" t="s">
        <v>49</v>
      </c>
      <c s="34" t="s">
        <v>4482</v>
      </c>
      <c s="34" t="s">
        <v>4483</v>
      </c>
      <c s="35" t="s">
        <v>5</v>
      </c>
      <c s="6" t="s">
        <v>4481</v>
      </c>
      <c s="36" t="s">
        <v>1238</v>
      </c>
      <c s="37">
        <v>1</v>
      </c>
      <c s="36">
        <v>0</v>
      </c>
      <c s="36">
        <f>ROUND(G3451*H3451,6)</f>
      </c>
      <c r="L3451" s="38">
        <v>0</v>
      </c>
      <c s="32">
        <f>ROUND(ROUND(L3451,2)*ROUND(G3451,3),2)</f>
      </c>
      <c s="36" t="s">
        <v>99</v>
      </c>
      <c>
        <f>(M3451*21)/100</f>
      </c>
      <c t="s">
        <v>27</v>
      </c>
    </row>
    <row r="3452" spans="1:5" ht="12.75">
      <c r="A3452" s="35" t="s">
        <v>55</v>
      </c>
      <c r="E3452" s="39" t="s">
        <v>4481</v>
      </c>
    </row>
    <row r="3453" spans="1:5" ht="12.75">
      <c r="A3453" s="35" t="s">
        <v>56</v>
      </c>
      <c r="E3453" s="40" t="s">
        <v>5</v>
      </c>
    </row>
    <row r="3454" spans="1:5" ht="12.75">
      <c r="A3454" t="s">
        <v>57</v>
      </c>
      <c r="E3454" s="39" t="s">
        <v>5</v>
      </c>
    </row>
    <row r="3455" spans="1:16" ht="12.75">
      <c r="A3455" t="s">
        <v>49</v>
      </c>
      <c s="34" t="s">
        <v>4484</v>
      </c>
      <c s="34" t="s">
        <v>4485</v>
      </c>
      <c s="35" t="s">
        <v>5</v>
      </c>
      <c s="6" t="s">
        <v>4486</v>
      </c>
      <c s="36" t="s">
        <v>1238</v>
      </c>
      <c s="37">
        <v>1</v>
      </c>
      <c s="36">
        <v>0</v>
      </c>
      <c s="36">
        <f>ROUND(G3455*H3455,6)</f>
      </c>
      <c r="L3455" s="38">
        <v>0</v>
      </c>
      <c s="32">
        <f>ROUND(ROUND(L3455,2)*ROUND(G3455,3),2)</f>
      </c>
      <c s="36" t="s">
        <v>99</v>
      </c>
      <c>
        <f>(M3455*21)/100</f>
      </c>
      <c t="s">
        <v>27</v>
      </c>
    </row>
    <row r="3456" spans="1:5" ht="12.75">
      <c r="A3456" s="35" t="s">
        <v>55</v>
      </c>
      <c r="E3456" s="39" t="s">
        <v>4486</v>
      </c>
    </row>
    <row r="3457" spans="1:5" ht="12.75">
      <c r="A3457" s="35" t="s">
        <v>56</v>
      </c>
      <c r="E3457" s="40" t="s">
        <v>5</v>
      </c>
    </row>
    <row r="3458" spans="1:5" ht="12.75">
      <c r="A3458" t="s">
        <v>57</v>
      </c>
      <c r="E3458" s="39" t="s">
        <v>5</v>
      </c>
    </row>
    <row r="3459" spans="1:16" ht="12.75">
      <c r="A3459" t="s">
        <v>49</v>
      </c>
      <c s="34" t="s">
        <v>4487</v>
      </c>
      <c s="34" t="s">
        <v>4488</v>
      </c>
      <c s="35" t="s">
        <v>5</v>
      </c>
      <c s="6" t="s">
        <v>4486</v>
      </c>
      <c s="36" t="s">
        <v>1238</v>
      </c>
      <c s="37">
        <v>1</v>
      </c>
      <c s="36">
        <v>0</v>
      </c>
      <c s="36">
        <f>ROUND(G3459*H3459,6)</f>
      </c>
      <c r="L3459" s="38">
        <v>0</v>
      </c>
      <c s="32">
        <f>ROUND(ROUND(L3459,2)*ROUND(G3459,3),2)</f>
      </c>
      <c s="36" t="s">
        <v>99</v>
      </c>
      <c>
        <f>(M3459*21)/100</f>
      </c>
      <c t="s">
        <v>27</v>
      </c>
    </row>
    <row r="3460" spans="1:5" ht="12.75">
      <c r="A3460" s="35" t="s">
        <v>55</v>
      </c>
      <c r="E3460" s="39" t="s">
        <v>4486</v>
      </c>
    </row>
    <row r="3461" spans="1:5" ht="12.75">
      <c r="A3461" s="35" t="s">
        <v>56</v>
      </c>
      <c r="E3461" s="40" t="s">
        <v>5</v>
      </c>
    </row>
    <row r="3462" spans="1:5" ht="12.75">
      <c r="A3462" t="s">
        <v>57</v>
      </c>
      <c r="E3462" s="39" t="s">
        <v>5</v>
      </c>
    </row>
    <row r="3463" spans="1:16" ht="12.75">
      <c r="A3463" t="s">
        <v>49</v>
      </c>
      <c s="34" t="s">
        <v>4489</v>
      </c>
      <c s="34" t="s">
        <v>4490</v>
      </c>
      <c s="35" t="s">
        <v>5</v>
      </c>
      <c s="6" t="s">
        <v>4491</v>
      </c>
      <c s="36" t="s">
        <v>1238</v>
      </c>
      <c s="37">
        <v>3</v>
      </c>
      <c s="36">
        <v>0</v>
      </c>
      <c s="36">
        <f>ROUND(G3463*H3463,6)</f>
      </c>
      <c r="L3463" s="38">
        <v>0</v>
      </c>
      <c s="32">
        <f>ROUND(ROUND(L3463,2)*ROUND(G3463,3),2)</f>
      </c>
      <c s="36" t="s">
        <v>99</v>
      </c>
      <c>
        <f>(M3463*21)/100</f>
      </c>
      <c t="s">
        <v>27</v>
      </c>
    </row>
    <row r="3464" spans="1:5" ht="12.75">
      <c r="A3464" s="35" t="s">
        <v>55</v>
      </c>
      <c r="E3464" s="39" t="s">
        <v>4491</v>
      </c>
    </row>
    <row r="3465" spans="1:5" ht="12.75">
      <c r="A3465" s="35" t="s">
        <v>56</v>
      </c>
      <c r="E3465" s="40" t="s">
        <v>5</v>
      </c>
    </row>
    <row r="3466" spans="1:5" ht="12.75">
      <c r="A3466" t="s">
        <v>57</v>
      </c>
      <c r="E3466" s="39" t="s">
        <v>5</v>
      </c>
    </row>
    <row r="3467" spans="1:16" ht="12.75">
      <c r="A3467" t="s">
        <v>49</v>
      </c>
      <c s="34" t="s">
        <v>4492</v>
      </c>
      <c s="34" t="s">
        <v>4493</v>
      </c>
      <c s="35" t="s">
        <v>5</v>
      </c>
      <c s="6" t="s">
        <v>4494</v>
      </c>
      <c s="36" t="s">
        <v>1238</v>
      </c>
      <c s="37">
        <v>1</v>
      </c>
      <c s="36">
        <v>0</v>
      </c>
      <c s="36">
        <f>ROUND(G3467*H3467,6)</f>
      </c>
      <c r="L3467" s="38">
        <v>0</v>
      </c>
      <c s="32">
        <f>ROUND(ROUND(L3467,2)*ROUND(G3467,3),2)</f>
      </c>
      <c s="36" t="s">
        <v>99</v>
      </c>
      <c>
        <f>(M3467*21)/100</f>
      </c>
      <c t="s">
        <v>27</v>
      </c>
    </row>
    <row r="3468" spans="1:5" ht="12.75">
      <c r="A3468" s="35" t="s">
        <v>55</v>
      </c>
      <c r="E3468" s="39" t="s">
        <v>4494</v>
      </c>
    </row>
    <row r="3469" spans="1:5" ht="12.75">
      <c r="A3469" s="35" t="s">
        <v>56</v>
      </c>
      <c r="E3469" s="40" t="s">
        <v>5</v>
      </c>
    </row>
    <row r="3470" spans="1:5" ht="12.75">
      <c r="A3470" t="s">
        <v>57</v>
      </c>
      <c r="E3470" s="39" t="s">
        <v>5</v>
      </c>
    </row>
    <row r="3471" spans="1:16" ht="12.75">
      <c r="A3471" t="s">
        <v>49</v>
      </c>
      <c s="34" t="s">
        <v>4495</v>
      </c>
      <c s="34" t="s">
        <v>4496</v>
      </c>
      <c s="35" t="s">
        <v>5</v>
      </c>
      <c s="6" t="s">
        <v>4497</v>
      </c>
      <c s="36" t="s">
        <v>1238</v>
      </c>
      <c s="37">
        <v>1</v>
      </c>
      <c s="36">
        <v>0</v>
      </c>
      <c s="36">
        <f>ROUND(G3471*H3471,6)</f>
      </c>
      <c r="L3471" s="38">
        <v>0</v>
      </c>
      <c s="32">
        <f>ROUND(ROUND(L3471,2)*ROUND(G3471,3),2)</f>
      </c>
      <c s="36" t="s">
        <v>99</v>
      </c>
      <c>
        <f>(M3471*21)/100</f>
      </c>
      <c t="s">
        <v>27</v>
      </c>
    </row>
    <row r="3472" spans="1:5" ht="12.75">
      <c r="A3472" s="35" t="s">
        <v>55</v>
      </c>
      <c r="E3472" s="39" t="s">
        <v>4497</v>
      </c>
    </row>
    <row r="3473" spans="1:5" ht="12.75">
      <c r="A3473" s="35" t="s">
        <v>56</v>
      </c>
      <c r="E3473" s="40" t="s">
        <v>5</v>
      </c>
    </row>
    <row r="3474" spans="1:5" ht="12.75">
      <c r="A3474" t="s">
        <v>57</v>
      </c>
      <c r="E3474" s="39" t="s">
        <v>5</v>
      </c>
    </row>
    <row r="3475" spans="1:16" ht="25.5">
      <c r="A3475" t="s">
        <v>49</v>
      </c>
      <c s="34" t="s">
        <v>4498</v>
      </c>
      <c s="34" t="s">
        <v>4499</v>
      </c>
      <c s="35" t="s">
        <v>5</v>
      </c>
      <c s="6" t="s">
        <v>4500</v>
      </c>
      <c s="36" t="s">
        <v>1238</v>
      </c>
      <c s="37">
        <v>1</v>
      </c>
      <c s="36">
        <v>0</v>
      </c>
      <c s="36">
        <f>ROUND(G3475*H3475,6)</f>
      </c>
      <c r="L3475" s="38">
        <v>0</v>
      </c>
      <c s="32">
        <f>ROUND(ROUND(L3475,2)*ROUND(G3475,3),2)</f>
      </c>
      <c s="36" t="s">
        <v>99</v>
      </c>
      <c>
        <f>(M3475*21)/100</f>
      </c>
      <c t="s">
        <v>27</v>
      </c>
    </row>
    <row r="3476" spans="1:5" ht="38.25">
      <c r="A3476" s="35" t="s">
        <v>55</v>
      </c>
      <c r="E3476" s="39" t="s">
        <v>4501</v>
      </c>
    </row>
    <row r="3477" spans="1:5" ht="12.75">
      <c r="A3477" s="35" t="s">
        <v>56</v>
      </c>
      <c r="E3477" s="40" t="s">
        <v>5</v>
      </c>
    </row>
    <row r="3478" spans="1:5" ht="12.75">
      <c r="A3478" t="s">
        <v>57</v>
      </c>
      <c r="E3478" s="39" t="s">
        <v>5</v>
      </c>
    </row>
    <row r="3479" spans="1:16" ht="12.75">
      <c r="A3479" t="s">
        <v>49</v>
      </c>
      <c s="34" t="s">
        <v>4502</v>
      </c>
      <c s="34" t="s">
        <v>4503</v>
      </c>
      <c s="35" t="s">
        <v>5</v>
      </c>
      <c s="6" t="s">
        <v>4504</v>
      </c>
      <c s="36" t="s">
        <v>1238</v>
      </c>
      <c s="37">
        <v>1</v>
      </c>
      <c s="36">
        <v>0</v>
      </c>
      <c s="36">
        <f>ROUND(G3479*H3479,6)</f>
      </c>
      <c r="L3479" s="38">
        <v>0</v>
      </c>
      <c s="32">
        <f>ROUND(ROUND(L3479,2)*ROUND(G3479,3),2)</f>
      </c>
      <c s="36" t="s">
        <v>99</v>
      </c>
      <c>
        <f>(M3479*21)/100</f>
      </c>
      <c t="s">
        <v>27</v>
      </c>
    </row>
    <row r="3480" spans="1:5" ht="12.75">
      <c r="A3480" s="35" t="s">
        <v>55</v>
      </c>
      <c r="E3480" s="39" t="s">
        <v>4504</v>
      </c>
    </row>
    <row r="3481" spans="1:5" ht="12.75">
      <c r="A3481" s="35" t="s">
        <v>56</v>
      </c>
      <c r="E3481" s="40" t="s">
        <v>5</v>
      </c>
    </row>
    <row r="3482" spans="1:5" ht="12.75">
      <c r="A3482" t="s">
        <v>57</v>
      </c>
      <c r="E3482" s="39" t="s">
        <v>5</v>
      </c>
    </row>
    <row r="3483" spans="1:16" ht="12.75">
      <c r="A3483" t="s">
        <v>49</v>
      </c>
      <c s="34" t="s">
        <v>4505</v>
      </c>
      <c s="34" t="s">
        <v>4506</v>
      </c>
      <c s="35" t="s">
        <v>5</v>
      </c>
      <c s="6" t="s">
        <v>4507</v>
      </c>
      <c s="36" t="s">
        <v>1238</v>
      </c>
      <c s="37">
        <v>1</v>
      </c>
      <c s="36">
        <v>0</v>
      </c>
      <c s="36">
        <f>ROUND(G3483*H3483,6)</f>
      </c>
      <c r="L3483" s="38">
        <v>0</v>
      </c>
      <c s="32">
        <f>ROUND(ROUND(L3483,2)*ROUND(G3483,3),2)</f>
      </c>
      <c s="36" t="s">
        <v>99</v>
      </c>
      <c>
        <f>(M3483*21)/100</f>
      </c>
      <c t="s">
        <v>27</v>
      </c>
    </row>
    <row r="3484" spans="1:5" ht="12.75">
      <c r="A3484" s="35" t="s">
        <v>55</v>
      </c>
      <c r="E3484" s="39" t="s">
        <v>4507</v>
      </c>
    </row>
    <row r="3485" spans="1:5" ht="12.75">
      <c r="A3485" s="35" t="s">
        <v>56</v>
      </c>
      <c r="E3485" s="40" t="s">
        <v>5</v>
      </c>
    </row>
    <row r="3486" spans="1:5" ht="12.75">
      <c r="A3486" t="s">
        <v>57</v>
      </c>
      <c r="E3486" s="39" t="s">
        <v>5</v>
      </c>
    </row>
    <row r="3487" spans="1:16" ht="12.75">
      <c r="A3487" t="s">
        <v>49</v>
      </c>
      <c s="34" t="s">
        <v>4508</v>
      </c>
      <c s="34" t="s">
        <v>4509</v>
      </c>
      <c s="35" t="s">
        <v>5</v>
      </c>
      <c s="6" t="s">
        <v>4510</v>
      </c>
      <c s="36" t="s">
        <v>1238</v>
      </c>
      <c s="37">
        <v>1</v>
      </c>
      <c s="36">
        <v>0</v>
      </c>
      <c s="36">
        <f>ROUND(G3487*H3487,6)</f>
      </c>
      <c r="L3487" s="38">
        <v>0</v>
      </c>
      <c s="32">
        <f>ROUND(ROUND(L3487,2)*ROUND(G3487,3),2)</f>
      </c>
      <c s="36" t="s">
        <v>99</v>
      </c>
      <c>
        <f>(M3487*21)/100</f>
      </c>
      <c t="s">
        <v>27</v>
      </c>
    </row>
    <row r="3488" spans="1:5" ht="12.75">
      <c r="A3488" s="35" t="s">
        <v>55</v>
      </c>
      <c r="E3488" s="39" t="s">
        <v>4510</v>
      </c>
    </row>
    <row r="3489" spans="1:5" ht="12.75">
      <c r="A3489" s="35" t="s">
        <v>56</v>
      </c>
      <c r="E3489" s="40" t="s">
        <v>5</v>
      </c>
    </row>
    <row r="3490" spans="1:5" ht="12.75">
      <c r="A3490" t="s">
        <v>57</v>
      </c>
      <c r="E3490" s="39" t="s">
        <v>5</v>
      </c>
    </row>
    <row r="3491" spans="1:16" ht="12.75">
      <c r="A3491" t="s">
        <v>49</v>
      </c>
      <c s="34" t="s">
        <v>4511</v>
      </c>
      <c s="34" t="s">
        <v>4512</v>
      </c>
      <c s="35" t="s">
        <v>5</v>
      </c>
      <c s="6" t="s">
        <v>4513</v>
      </c>
      <c s="36" t="s">
        <v>1238</v>
      </c>
      <c s="37">
        <v>1</v>
      </c>
      <c s="36">
        <v>0</v>
      </c>
      <c s="36">
        <f>ROUND(G3491*H3491,6)</f>
      </c>
      <c r="L3491" s="38">
        <v>0</v>
      </c>
      <c s="32">
        <f>ROUND(ROUND(L3491,2)*ROUND(G3491,3),2)</f>
      </c>
      <c s="36" t="s">
        <v>99</v>
      </c>
      <c>
        <f>(M3491*21)/100</f>
      </c>
      <c t="s">
        <v>27</v>
      </c>
    </row>
    <row r="3492" spans="1:5" ht="12.75">
      <c r="A3492" s="35" t="s">
        <v>55</v>
      </c>
      <c r="E3492" s="39" t="s">
        <v>4513</v>
      </c>
    </row>
    <row r="3493" spans="1:5" ht="12.75">
      <c r="A3493" s="35" t="s">
        <v>56</v>
      </c>
      <c r="E3493" s="40" t="s">
        <v>5</v>
      </c>
    </row>
    <row r="3494" spans="1:5" ht="12.75">
      <c r="A3494" t="s">
        <v>57</v>
      </c>
      <c r="E3494" s="39" t="s">
        <v>5</v>
      </c>
    </row>
    <row r="3495" spans="1:16" ht="12.75">
      <c r="A3495" t="s">
        <v>49</v>
      </c>
      <c s="34" t="s">
        <v>4514</v>
      </c>
      <c s="34" t="s">
        <v>4515</v>
      </c>
      <c s="35" t="s">
        <v>5</v>
      </c>
      <c s="6" t="s">
        <v>4516</v>
      </c>
      <c s="36" t="s">
        <v>1238</v>
      </c>
      <c s="37">
        <v>1</v>
      </c>
      <c s="36">
        <v>0</v>
      </c>
      <c s="36">
        <f>ROUND(G3495*H3495,6)</f>
      </c>
      <c r="L3495" s="38">
        <v>0</v>
      </c>
      <c s="32">
        <f>ROUND(ROUND(L3495,2)*ROUND(G3495,3),2)</f>
      </c>
      <c s="36" t="s">
        <v>99</v>
      </c>
      <c>
        <f>(M3495*21)/100</f>
      </c>
      <c t="s">
        <v>27</v>
      </c>
    </row>
    <row r="3496" spans="1:5" ht="12.75">
      <c r="A3496" s="35" t="s">
        <v>55</v>
      </c>
      <c r="E3496" s="39" t="s">
        <v>4516</v>
      </c>
    </row>
    <row r="3497" spans="1:5" ht="12.75">
      <c r="A3497" s="35" t="s">
        <v>56</v>
      </c>
      <c r="E3497" s="40" t="s">
        <v>5</v>
      </c>
    </row>
    <row r="3498" spans="1:5" ht="12.75">
      <c r="A3498" t="s">
        <v>57</v>
      </c>
      <c r="E3498" s="39" t="s">
        <v>5</v>
      </c>
    </row>
    <row r="3499" spans="1:16" ht="12.75">
      <c r="A3499" t="s">
        <v>49</v>
      </c>
      <c s="34" t="s">
        <v>990</v>
      </c>
      <c s="34" t="s">
        <v>4517</v>
      </c>
      <c s="35" t="s">
        <v>5</v>
      </c>
      <c s="6" t="s">
        <v>4518</v>
      </c>
      <c s="36" t="s">
        <v>1238</v>
      </c>
      <c s="37">
        <v>1</v>
      </c>
      <c s="36">
        <v>0</v>
      </c>
      <c s="36">
        <f>ROUND(G3499*H3499,6)</f>
      </c>
      <c r="L3499" s="38">
        <v>0</v>
      </c>
      <c s="32">
        <f>ROUND(ROUND(L3499,2)*ROUND(G3499,3),2)</f>
      </c>
      <c s="36" t="s">
        <v>99</v>
      </c>
      <c>
        <f>(M3499*21)/100</f>
      </c>
      <c t="s">
        <v>27</v>
      </c>
    </row>
    <row r="3500" spans="1:5" ht="12.75">
      <c r="A3500" s="35" t="s">
        <v>55</v>
      </c>
      <c r="E3500" s="39" t="s">
        <v>4518</v>
      </c>
    </row>
    <row r="3501" spans="1:5" ht="12.75">
      <c r="A3501" s="35" t="s">
        <v>56</v>
      </c>
      <c r="E3501" s="40" t="s">
        <v>5</v>
      </c>
    </row>
    <row r="3502" spans="1:5" ht="12.75">
      <c r="A3502" t="s">
        <v>57</v>
      </c>
      <c r="E3502" s="39" t="s">
        <v>5</v>
      </c>
    </row>
    <row r="3503" spans="1:16" ht="12.75">
      <c r="A3503" t="s">
        <v>49</v>
      </c>
      <c s="34" t="s">
        <v>994</v>
      </c>
      <c s="34" t="s">
        <v>4519</v>
      </c>
      <c s="35" t="s">
        <v>5</v>
      </c>
      <c s="6" t="s">
        <v>4520</v>
      </c>
      <c s="36" t="s">
        <v>4521</v>
      </c>
      <c s="37">
        <v>1</v>
      </c>
      <c s="36">
        <v>0</v>
      </c>
      <c s="36">
        <f>ROUND(G3503*H3503,6)</f>
      </c>
      <c r="L3503" s="38">
        <v>0</v>
      </c>
      <c s="32">
        <f>ROUND(ROUND(L3503,2)*ROUND(G3503,3),2)</f>
      </c>
      <c s="36" t="s">
        <v>99</v>
      </c>
      <c>
        <f>(M3503*21)/100</f>
      </c>
      <c t="s">
        <v>27</v>
      </c>
    </row>
    <row r="3504" spans="1:5" ht="12.75">
      <c r="A3504" s="35" t="s">
        <v>55</v>
      </c>
      <c r="E3504" s="39" t="s">
        <v>4520</v>
      </c>
    </row>
    <row r="3505" spans="1:5" ht="12.75">
      <c r="A3505" s="35" t="s">
        <v>56</v>
      </c>
      <c r="E3505" s="40" t="s">
        <v>5</v>
      </c>
    </row>
    <row r="3506" spans="1:5" ht="12.75">
      <c r="A3506" t="s">
        <v>57</v>
      </c>
      <c r="E3506" s="39" t="s">
        <v>5</v>
      </c>
    </row>
    <row r="3507" spans="1:16" ht="12.75">
      <c r="A3507" t="s">
        <v>49</v>
      </c>
      <c s="34" t="s">
        <v>1118</v>
      </c>
      <c s="34" t="s">
        <v>4522</v>
      </c>
      <c s="35" t="s">
        <v>5</v>
      </c>
      <c s="6" t="s">
        <v>4523</v>
      </c>
      <c s="36" t="s">
        <v>423</v>
      </c>
      <c s="37">
        <v>670</v>
      </c>
      <c s="36">
        <v>0</v>
      </c>
      <c s="36">
        <f>ROUND(G3507*H3507,6)</f>
      </c>
      <c r="L3507" s="38">
        <v>0</v>
      </c>
      <c s="32">
        <f>ROUND(ROUND(L3507,2)*ROUND(G3507,3),2)</f>
      </c>
      <c s="36" t="s">
        <v>99</v>
      </c>
      <c>
        <f>(M3507*21)/100</f>
      </c>
      <c t="s">
        <v>27</v>
      </c>
    </row>
    <row r="3508" spans="1:5" ht="12.75">
      <c r="A3508" s="35" t="s">
        <v>55</v>
      </c>
      <c r="E3508" s="39" t="s">
        <v>4523</v>
      </c>
    </row>
    <row r="3509" spans="1:5" ht="12.75">
      <c r="A3509" s="35" t="s">
        <v>56</v>
      </c>
      <c r="E3509" s="40" t="s">
        <v>5</v>
      </c>
    </row>
    <row r="3510" spans="1:5" ht="12.75">
      <c r="A3510" t="s">
        <v>57</v>
      </c>
      <c r="E3510" s="39" t="s">
        <v>4524</v>
      </c>
    </row>
    <row r="3511" spans="1:16" ht="38.25">
      <c r="A3511" t="s">
        <v>49</v>
      </c>
      <c s="34" t="s">
        <v>1121</v>
      </c>
      <c s="34" t="s">
        <v>4525</v>
      </c>
      <c s="35" t="s">
        <v>5</v>
      </c>
      <c s="6" t="s">
        <v>4526</v>
      </c>
      <c s="36" t="s">
        <v>1238</v>
      </c>
      <c s="37">
        <v>1</v>
      </c>
      <c s="36">
        <v>0</v>
      </c>
      <c s="36">
        <f>ROUND(G3511*H3511,6)</f>
      </c>
      <c r="L3511" s="38">
        <v>0</v>
      </c>
      <c s="32">
        <f>ROUND(ROUND(L3511,2)*ROUND(G3511,3),2)</f>
      </c>
      <c s="36" t="s">
        <v>99</v>
      </c>
      <c>
        <f>(M3511*21)/100</f>
      </c>
      <c t="s">
        <v>27</v>
      </c>
    </row>
    <row r="3512" spans="1:5" ht="38.25">
      <c r="A3512" s="35" t="s">
        <v>55</v>
      </c>
      <c r="E3512" s="39" t="s">
        <v>4527</v>
      </c>
    </row>
    <row r="3513" spans="1:5" ht="12.75">
      <c r="A3513" s="35" t="s">
        <v>56</v>
      </c>
      <c r="E3513" s="40" t="s">
        <v>5</v>
      </c>
    </row>
    <row r="3514" spans="1:5" ht="12.75">
      <c r="A3514" t="s">
        <v>57</v>
      </c>
      <c r="E3514" s="39" t="s">
        <v>5</v>
      </c>
    </row>
    <row r="3515" spans="1:16" ht="12.75">
      <c r="A3515" t="s">
        <v>49</v>
      </c>
      <c s="34" t="s">
        <v>4528</v>
      </c>
      <c s="34" t="s">
        <v>4529</v>
      </c>
      <c s="35" t="s">
        <v>5</v>
      </c>
      <c s="6" t="s">
        <v>4530</v>
      </c>
      <c s="36" t="s">
        <v>1238</v>
      </c>
      <c s="37">
        <v>1</v>
      </c>
      <c s="36">
        <v>0</v>
      </c>
      <c s="36">
        <f>ROUND(G3515*H3515,6)</f>
      </c>
      <c r="L3515" s="38">
        <v>0</v>
      </c>
      <c s="32">
        <f>ROUND(ROUND(L3515,2)*ROUND(G3515,3),2)</f>
      </c>
      <c s="36" t="s">
        <v>99</v>
      </c>
      <c>
        <f>(M3515*21)/100</f>
      </c>
      <c t="s">
        <v>27</v>
      </c>
    </row>
    <row r="3516" spans="1:5" ht="12.75">
      <c r="A3516" s="35" t="s">
        <v>55</v>
      </c>
      <c r="E3516" s="39" t="s">
        <v>4530</v>
      </c>
    </row>
    <row r="3517" spans="1:5" ht="12.75">
      <c r="A3517" s="35" t="s">
        <v>56</v>
      </c>
      <c r="E3517" s="40" t="s">
        <v>5</v>
      </c>
    </row>
    <row r="3518" spans="1:5" ht="12.75">
      <c r="A3518" t="s">
        <v>57</v>
      </c>
      <c r="E3518" s="39" t="s">
        <v>5</v>
      </c>
    </row>
    <row r="3519" spans="1:16" ht="25.5">
      <c r="A3519" t="s">
        <v>49</v>
      </c>
      <c s="34" t="s">
        <v>4531</v>
      </c>
      <c s="34" t="s">
        <v>4532</v>
      </c>
      <c s="35" t="s">
        <v>5</v>
      </c>
      <c s="6" t="s">
        <v>4533</v>
      </c>
      <c s="36" t="s">
        <v>1238</v>
      </c>
      <c s="37">
        <v>1</v>
      </c>
      <c s="36">
        <v>0</v>
      </c>
      <c s="36">
        <f>ROUND(G3519*H3519,6)</f>
      </c>
      <c r="L3519" s="38">
        <v>0</v>
      </c>
      <c s="32">
        <f>ROUND(ROUND(L3519,2)*ROUND(G3519,3),2)</f>
      </c>
      <c s="36" t="s">
        <v>99</v>
      </c>
      <c>
        <f>(M3519*21)/100</f>
      </c>
      <c t="s">
        <v>27</v>
      </c>
    </row>
    <row r="3520" spans="1:5" ht="25.5">
      <c r="A3520" s="35" t="s">
        <v>55</v>
      </c>
      <c r="E3520" s="39" t="s">
        <v>4533</v>
      </c>
    </row>
    <row r="3521" spans="1:5" ht="12.75">
      <c r="A3521" s="35" t="s">
        <v>56</v>
      </c>
      <c r="E3521" s="40" t="s">
        <v>5</v>
      </c>
    </row>
    <row r="3522" spans="1:5" ht="12.75">
      <c r="A3522" t="s">
        <v>57</v>
      </c>
      <c r="E3522" s="39" t="s">
        <v>5</v>
      </c>
    </row>
    <row r="3523" spans="1:16" ht="25.5">
      <c r="A3523" t="s">
        <v>49</v>
      </c>
      <c s="34" t="s">
        <v>4534</v>
      </c>
      <c s="34" t="s">
        <v>4535</v>
      </c>
      <c s="35" t="s">
        <v>5</v>
      </c>
      <c s="6" t="s">
        <v>4536</v>
      </c>
      <c s="36" t="s">
        <v>1238</v>
      </c>
      <c s="37">
        <v>1</v>
      </c>
      <c s="36">
        <v>0</v>
      </c>
      <c s="36">
        <f>ROUND(G3523*H3523,6)</f>
      </c>
      <c r="L3523" s="38">
        <v>0</v>
      </c>
      <c s="32">
        <f>ROUND(ROUND(L3523,2)*ROUND(G3523,3),2)</f>
      </c>
      <c s="36" t="s">
        <v>99</v>
      </c>
      <c>
        <f>(M3523*21)/100</f>
      </c>
      <c t="s">
        <v>27</v>
      </c>
    </row>
    <row r="3524" spans="1:5" ht="25.5">
      <c r="A3524" s="35" t="s">
        <v>55</v>
      </c>
      <c r="E3524" s="39" t="s">
        <v>4536</v>
      </c>
    </row>
    <row r="3525" spans="1:5" ht="12.75">
      <c r="A3525" s="35" t="s">
        <v>56</v>
      </c>
      <c r="E3525" s="40" t="s">
        <v>5</v>
      </c>
    </row>
    <row r="3526" spans="1:5" ht="12.75">
      <c r="A3526" t="s">
        <v>57</v>
      </c>
      <c r="E3526" s="39" t="s">
        <v>5</v>
      </c>
    </row>
    <row r="3527" spans="1:16" ht="25.5">
      <c r="A3527" t="s">
        <v>49</v>
      </c>
      <c s="34" t="s">
        <v>4537</v>
      </c>
      <c s="34" t="s">
        <v>4538</v>
      </c>
      <c s="35" t="s">
        <v>5</v>
      </c>
      <c s="6" t="s">
        <v>4539</v>
      </c>
      <c s="36" t="s">
        <v>1238</v>
      </c>
      <c s="37">
        <v>1</v>
      </c>
      <c s="36">
        <v>0</v>
      </c>
      <c s="36">
        <f>ROUND(G3527*H3527,6)</f>
      </c>
      <c r="L3527" s="38">
        <v>0</v>
      </c>
      <c s="32">
        <f>ROUND(ROUND(L3527,2)*ROUND(G3527,3),2)</f>
      </c>
      <c s="36" t="s">
        <v>99</v>
      </c>
      <c>
        <f>(M3527*21)/100</f>
      </c>
      <c t="s">
        <v>27</v>
      </c>
    </row>
    <row r="3528" spans="1:5" ht="25.5">
      <c r="A3528" s="35" t="s">
        <v>55</v>
      </c>
      <c r="E3528" s="39" t="s">
        <v>4539</v>
      </c>
    </row>
    <row r="3529" spans="1:5" ht="12.75">
      <c r="A3529" s="35" t="s">
        <v>56</v>
      </c>
      <c r="E3529" s="40" t="s">
        <v>5</v>
      </c>
    </row>
    <row r="3530" spans="1:5" ht="12.75">
      <c r="A3530" t="s">
        <v>57</v>
      </c>
      <c r="E3530" s="39" t="s">
        <v>5</v>
      </c>
    </row>
    <row r="3531" spans="1:16" ht="12.75">
      <c r="A3531" t="s">
        <v>49</v>
      </c>
      <c s="34" t="s">
        <v>4540</v>
      </c>
      <c s="34" t="s">
        <v>4541</v>
      </c>
      <c s="35" t="s">
        <v>103</v>
      </c>
      <c s="6" t="s">
        <v>4542</v>
      </c>
      <c s="36" t="s">
        <v>1238</v>
      </c>
      <c s="37">
        <v>1</v>
      </c>
      <c s="36">
        <v>0</v>
      </c>
      <c s="36">
        <f>ROUND(G3531*H3531,6)</f>
      </c>
      <c r="L3531" s="38">
        <v>0</v>
      </c>
      <c s="32">
        <f>ROUND(ROUND(L3531,2)*ROUND(G3531,3),2)</f>
      </c>
      <c s="36" t="s">
        <v>99</v>
      </c>
      <c>
        <f>(M3531*21)/100</f>
      </c>
      <c t="s">
        <v>27</v>
      </c>
    </row>
    <row r="3532" spans="1:5" ht="12.75">
      <c r="A3532" s="35" t="s">
        <v>55</v>
      </c>
      <c r="E3532" s="39" t="s">
        <v>4542</v>
      </c>
    </row>
    <row r="3533" spans="1:5" ht="12.75">
      <c r="A3533" s="35" t="s">
        <v>56</v>
      </c>
      <c r="E3533" s="40" t="s">
        <v>5</v>
      </c>
    </row>
    <row r="3534" spans="1:5" ht="12.75">
      <c r="A3534" t="s">
        <v>57</v>
      </c>
      <c r="E3534" s="39" t="s">
        <v>5</v>
      </c>
    </row>
    <row r="3535" spans="1:16" ht="25.5">
      <c r="A3535" t="s">
        <v>49</v>
      </c>
      <c s="34" t="s">
        <v>4543</v>
      </c>
      <c s="34" t="s">
        <v>4544</v>
      </c>
      <c s="35" t="s">
        <v>5</v>
      </c>
      <c s="6" t="s">
        <v>4545</v>
      </c>
      <c s="36" t="s">
        <v>1238</v>
      </c>
      <c s="37">
        <v>1</v>
      </c>
      <c s="36">
        <v>0</v>
      </c>
      <c s="36">
        <f>ROUND(G3535*H3535,6)</f>
      </c>
      <c r="L3535" s="38">
        <v>0</v>
      </c>
      <c s="32">
        <f>ROUND(ROUND(L3535,2)*ROUND(G3535,3),2)</f>
      </c>
      <c s="36" t="s">
        <v>99</v>
      </c>
      <c>
        <f>(M3535*21)/100</f>
      </c>
      <c t="s">
        <v>27</v>
      </c>
    </row>
    <row r="3536" spans="1:5" ht="38.25">
      <c r="A3536" s="35" t="s">
        <v>55</v>
      </c>
      <c r="E3536" s="39" t="s">
        <v>4546</v>
      </c>
    </row>
    <row r="3537" spans="1:5" ht="12.75">
      <c r="A3537" s="35" t="s">
        <v>56</v>
      </c>
      <c r="E3537" s="40" t="s">
        <v>5</v>
      </c>
    </row>
    <row r="3538" spans="1:5" ht="12.75">
      <c r="A3538" t="s">
        <v>57</v>
      </c>
      <c r="E3538" s="39" t="s">
        <v>5</v>
      </c>
    </row>
    <row r="3539" spans="1:16" ht="25.5">
      <c r="A3539" t="s">
        <v>49</v>
      </c>
      <c s="34" t="s">
        <v>4547</v>
      </c>
      <c s="34" t="s">
        <v>4548</v>
      </c>
      <c s="35" t="s">
        <v>5</v>
      </c>
      <c s="6" t="s">
        <v>4536</v>
      </c>
      <c s="36" t="s">
        <v>1238</v>
      </c>
      <c s="37">
        <v>1</v>
      </c>
      <c s="36">
        <v>0</v>
      </c>
      <c s="36">
        <f>ROUND(G3539*H3539,6)</f>
      </c>
      <c r="L3539" s="38">
        <v>0</v>
      </c>
      <c s="32">
        <f>ROUND(ROUND(L3539,2)*ROUND(G3539,3),2)</f>
      </c>
      <c s="36" t="s">
        <v>99</v>
      </c>
      <c>
        <f>(M3539*21)/100</f>
      </c>
      <c t="s">
        <v>27</v>
      </c>
    </row>
    <row r="3540" spans="1:5" ht="25.5">
      <c r="A3540" s="35" t="s">
        <v>55</v>
      </c>
      <c r="E3540" s="39" t="s">
        <v>4536</v>
      </c>
    </row>
    <row r="3541" spans="1:5" ht="12.75">
      <c r="A3541" s="35" t="s">
        <v>56</v>
      </c>
      <c r="E3541" s="40" t="s">
        <v>5</v>
      </c>
    </row>
    <row r="3542" spans="1:5" ht="12.75">
      <c r="A3542" t="s">
        <v>57</v>
      </c>
      <c r="E3542" s="39" t="s">
        <v>5</v>
      </c>
    </row>
    <row r="3543" spans="1:16" ht="25.5">
      <c r="A3543" t="s">
        <v>49</v>
      </c>
      <c s="34" t="s">
        <v>4549</v>
      </c>
      <c s="34" t="s">
        <v>4550</v>
      </c>
      <c s="35" t="s">
        <v>5</v>
      </c>
      <c s="6" t="s">
        <v>4551</v>
      </c>
      <c s="36" t="s">
        <v>1238</v>
      </c>
      <c s="37">
        <v>1</v>
      </c>
      <c s="36">
        <v>0</v>
      </c>
      <c s="36">
        <f>ROUND(G3543*H3543,6)</f>
      </c>
      <c r="L3543" s="38">
        <v>0</v>
      </c>
      <c s="32">
        <f>ROUND(ROUND(L3543,2)*ROUND(G3543,3),2)</f>
      </c>
      <c s="36" t="s">
        <v>99</v>
      </c>
      <c>
        <f>(M3543*21)/100</f>
      </c>
      <c t="s">
        <v>27</v>
      </c>
    </row>
    <row r="3544" spans="1:5" ht="25.5">
      <c r="A3544" s="35" t="s">
        <v>55</v>
      </c>
      <c r="E3544" s="39" t="s">
        <v>4551</v>
      </c>
    </row>
    <row r="3545" spans="1:5" ht="12.75">
      <c r="A3545" s="35" t="s">
        <v>56</v>
      </c>
      <c r="E3545" s="40" t="s">
        <v>5</v>
      </c>
    </row>
    <row r="3546" spans="1:5" ht="12.75">
      <c r="A3546" t="s">
        <v>57</v>
      </c>
      <c r="E3546" s="39" t="s">
        <v>5</v>
      </c>
    </row>
    <row r="3547" spans="1:16" ht="25.5">
      <c r="A3547" t="s">
        <v>49</v>
      </c>
      <c s="34" t="s">
        <v>4552</v>
      </c>
      <c s="34" t="s">
        <v>4553</v>
      </c>
      <c s="35" t="s">
        <v>5</v>
      </c>
      <c s="6" t="s">
        <v>4539</v>
      </c>
      <c s="36" t="s">
        <v>1238</v>
      </c>
      <c s="37">
        <v>1</v>
      </c>
      <c s="36">
        <v>0</v>
      </c>
      <c s="36">
        <f>ROUND(G3547*H3547,6)</f>
      </c>
      <c r="L3547" s="38">
        <v>0</v>
      </c>
      <c s="32">
        <f>ROUND(ROUND(L3547,2)*ROUND(G3547,3),2)</f>
      </c>
      <c s="36" t="s">
        <v>99</v>
      </c>
      <c>
        <f>(M3547*21)/100</f>
      </c>
      <c t="s">
        <v>27</v>
      </c>
    </row>
    <row r="3548" spans="1:5" ht="25.5">
      <c r="A3548" s="35" t="s">
        <v>55</v>
      </c>
      <c r="E3548" s="39" t="s">
        <v>4539</v>
      </c>
    </row>
    <row r="3549" spans="1:5" ht="12.75">
      <c r="A3549" s="35" t="s">
        <v>56</v>
      </c>
      <c r="E3549" s="40" t="s">
        <v>5</v>
      </c>
    </row>
    <row r="3550" spans="1:5" ht="12.75">
      <c r="A3550" t="s">
        <v>57</v>
      </c>
      <c r="E3550" s="39" t="s">
        <v>5</v>
      </c>
    </row>
    <row r="3551" spans="1:16" ht="25.5">
      <c r="A3551" t="s">
        <v>49</v>
      </c>
      <c s="34" t="s">
        <v>4554</v>
      </c>
      <c s="34" t="s">
        <v>4555</v>
      </c>
      <c s="35" t="s">
        <v>5</v>
      </c>
      <c s="6" t="s">
        <v>4556</v>
      </c>
      <c s="36" t="s">
        <v>1238</v>
      </c>
      <c s="37">
        <v>1</v>
      </c>
      <c s="36">
        <v>0</v>
      </c>
      <c s="36">
        <f>ROUND(G3551*H3551,6)</f>
      </c>
      <c r="L3551" s="38">
        <v>0</v>
      </c>
      <c s="32">
        <f>ROUND(ROUND(L3551,2)*ROUND(G3551,3),2)</f>
      </c>
      <c s="36" t="s">
        <v>99</v>
      </c>
      <c>
        <f>(M3551*21)/100</f>
      </c>
      <c t="s">
        <v>27</v>
      </c>
    </row>
    <row r="3552" spans="1:5" ht="25.5">
      <c r="A3552" s="35" t="s">
        <v>55</v>
      </c>
      <c r="E3552" s="39" t="s">
        <v>4556</v>
      </c>
    </row>
    <row r="3553" spans="1:5" ht="12.75">
      <c r="A3553" s="35" t="s">
        <v>56</v>
      </c>
      <c r="E3553" s="40" t="s">
        <v>5</v>
      </c>
    </row>
    <row r="3554" spans="1:5" ht="12.75">
      <c r="A3554" t="s">
        <v>57</v>
      </c>
      <c r="E3554" s="39" t="s">
        <v>5</v>
      </c>
    </row>
    <row r="3555" spans="1:16" ht="12.75">
      <c r="A3555" t="s">
        <v>49</v>
      </c>
      <c s="34" t="s">
        <v>4557</v>
      </c>
      <c s="34" t="s">
        <v>4541</v>
      </c>
      <c s="35" t="s">
        <v>5</v>
      </c>
      <c s="6" t="s">
        <v>4542</v>
      </c>
      <c s="36" t="s">
        <v>1238</v>
      </c>
      <c s="37">
        <v>2</v>
      </c>
      <c s="36">
        <v>0</v>
      </c>
      <c s="36">
        <f>ROUND(G3555*H3555,6)</f>
      </c>
      <c r="L3555" s="38">
        <v>0</v>
      </c>
      <c s="32">
        <f>ROUND(ROUND(L3555,2)*ROUND(G3555,3),2)</f>
      </c>
      <c s="36" t="s">
        <v>99</v>
      </c>
      <c>
        <f>(M3555*21)/100</f>
      </c>
      <c t="s">
        <v>27</v>
      </c>
    </row>
    <row r="3556" spans="1:5" ht="12.75">
      <c r="A3556" s="35" t="s">
        <v>55</v>
      </c>
      <c r="E3556" s="39" t="s">
        <v>4542</v>
      </c>
    </row>
    <row r="3557" spans="1:5" ht="12.75">
      <c r="A3557" s="35" t="s">
        <v>56</v>
      </c>
      <c r="E3557" s="40" t="s">
        <v>5</v>
      </c>
    </row>
    <row r="3558" spans="1:5" ht="12.75">
      <c r="A3558" t="s">
        <v>57</v>
      </c>
      <c r="E3558" s="39" t="s">
        <v>5</v>
      </c>
    </row>
    <row r="3559" spans="1:16" ht="25.5">
      <c r="A3559" t="s">
        <v>49</v>
      </c>
      <c s="34" t="s">
        <v>4558</v>
      </c>
      <c s="34" t="s">
        <v>4559</v>
      </c>
      <c s="35" t="s">
        <v>5</v>
      </c>
      <c s="6" t="s">
        <v>4545</v>
      </c>
      <c s="36" t="s">
        <v>1238</v>
      </c>
      <c s="37">
        <v>1</v>
      </c>
      <c s="36">
        <v>0</v>
      </c>
      <c s="36">
        <f>ROUND(G3559*H3559,6)</f>
      </c>
      <c r="L3559" s="38">
        <v>0</v>
      </c>
      <c s="32">
        <f>ROUND(ROUND(L3559,2)*ROUND(G3559,3),2)</f>
      </c>
      <c s="36" t="s">
        <v>99</v>
      </c>
      <c>
        <f>(M3559*21)/100</f>
      </c>
      <c t="s">
        <v>27</v>
      </c>
    </row>
    <row r="3560" spans="1:5" ht="38.25">
      <c r="A3560" s="35" t="s">
        <v>55</v>
      </c>
      <c r="E3560" s="39" t="s">
        <v>4546</v>
      </c>
    </row>
    <row r="3561" spans="1:5" ht="12.75">
      <c r="A3561" s="35" t="s">
        <v>56</v>
      </c>
      <c r="E3561" s="40" t="s">
        <v>5</v>
      </c>
    </row>
    <row r="3562" spans="1:5" ht="12.75">
      <c r="A3562" t="s">
        <v>57</v>
      </c>
      <c r="E3562" s="39" t="s">
        <v>5</v>
      </c>
    </row>
    <row r="3563" spans="1:16" ht="25.5">
      <c r="A3563" t="s">
        <v>49</v>
      </c>
      <c s="34" t="s">
        <v>4560</v>
      </c>
      <c s="34" t="s">
        <v>4561</v>
      </c>
      <c s="35" t="s">
        <v>5</v>
      </c>
      <c s="6" t="s">
        <v>4551</v>
      </c>
      <c s="36" t="s">
        <v>1238</v>
      </c>
      <c s="37">
        <v>1</v>
      </c>
      <c s="36">
        <v>0</v>
      </c>
      <c s="36">
        <f>ROUND(G3563*H3563,6)</f>
      </c>
      <c r="L3563" s="38">
        <v>0</v>
      </c>
      <c s="32">
        <f>ROUND(ROUND(L3563,2)*ROUND(G3563,3),2)</f>
      </c>
      <c s="36" t="s">
        <v>99</v>
      </c>
      <c>
        <f>(M3563*21)/100</f>
      </c>
      <c t="s">
        <v>27</v>
      </c>
    </row>
    <row r="3564" spans="1:5" ht="25.5">
      <c r="A3564" s="35" t="s">
        <v>55</v>
      </c>
      <c r="E3564" s="39" t="s">
        <v>4551</v>
      </c>
    </row>
    <row r="3565" spans="1:5" ht="12.75">
      <c r="A3565" s="35" t="s">
        <v>56</v>
      </c>
      <c r="E3565" s="40" t="s">
        <v>5</v>
      </c>
    </row>
    <row r="3566" spans="1:5" ht="12.75">
      <c r="A3566" t="s">
        <v>57</v>
      </c>
      <c r="E3566" s="39" t="s">
        <v>5</v>
      </c>
    </row>
    <row r="3567" spans="1:16" ht="25.5">
      <c r="A3567" t="s">
        <v>49</v>
      </c>
      <c s="34" t="s">
        <v>4562</v>
      </c>
      <c s="34" t="s">
        <v>4563</v>
      </c>
      <c s="35" t="s">
        <v>5</v>
      </c>
      <c s="6" t="s">
        <v>4536</v>
      </c>
      <c s="36" t="s">
        <v>1238</v>
      </c>
      <c s="37">
        <v>1</v>
      </c>
      <c s="36">
        <v>0</v>
      </c>
      <c s="36">
        <f>ROUND(G3567*H3567,6)</f>
      </c>
      <c r="L3567" s="38">
        <v>0</v>
      </c>
      <c s="32">
        <f>ROUND(ROUND(L3567,2)*ROUND(G3567,3),2)</f>
      </c>
      <c s="36" t="s">
        <v>99</v>
      </c>
      <c>
        <f>(M3567*21)/100</f>
      </c>
      <c t="s">
        <v>27</v>
      </c>
    </row>
    <row r="3568" spans="1:5" ht="25.5">
      <c r="A3568" s="35" t="s">
        <v>55</v>
      </c>
      <c r="E3568" s="39" t="s">
        <v>4536</v>
      </c>
    </row>
    <row r="3569" spans="1:5" ht="12.75">
      <c r="A3569" s="35" t="s">
        <v>56</v>
      </c>
      <c r="E3569" s="40" t="s">
        <v>5</v>
      </c>
    </row>
    <row r="3570" spans="1:5" ht="12.75">
      <c r="A3570" t="s">
        <v>57</v>
      </c>
      <c r="E3570" s="39" t="s">
        <v>5</v>
      </c>
    </row>
    <row r="3571" spans="1:16" ht="25.5">
      <c r="A3571" t="s">
        <v>49</v>
      </c>
      <c s="34" t="s">
        <v>4564</v>
      </c>
      <c s="34" t="s">
        <v>4565</v>
      </c>
      <c s="35" t="s">
        <v>5</v>
      </c>
      <c s="6" t="s">
        <v>4566</v>
      </c>
      <c s="36" t="s">
        <v>1238</v>
      </c>
      <c s="37">
        <v>3</v>
      </c>
      <c s="36">
        <v>0</v>
      </c>
      <c s="36">
        <f>ROUND(G3571*H3571,6)</f>
      </c>
      <c r="L3571" s="38">
        <v>0</v>
      </c>
      <c s="32">
        <f>ROUND(ROUND(L3571,2)*ROUND(G3571,3),2)</f>
      </c>
      <c s="36" t="s">
        <v>99</v>
      </c>
      <c>
        <f>(M3571*21)/100</f>
      </c>
      <c t="s">
        <v>27</v>
      </c>
    </row>
    <row r="3572" spans="1:5" ht="25.5">
      <c r="A3572" s="35" t="s">
        <v>55</v>
      </c>
      <c r="E3572" s="39" t="s">
        <v>4566</v>
      </c>
    </row>
    <row r="3573" spans="1:5" ht="12.75">
      <c r="A3573" s="35" t="s">
        <v>56</v>
      </c>
      <c r="E3573" s="40" t="s">
        <v>5</v>
      </c>
    </row>
    <row r="3574" spans="1:5" ht="12.75">
      <c r="A3574" t="s">
        <v>57</v>
      </c>
      <c r="E3574" s="39" t="s">
        <v>5</v>
      </c>
    </row>
    <row r="3575" spans="1:16" ht="25.5">
      <c r="A3575" t="s">
        <v>49</v>
      </c>
      <c s="34" t="s">
        <v>4567</v>
      </c>
      <c s="34" t="s">
        <v>4568</v>
      </c>
      <c s="35" t="s">
        <v>5</v>
      </c>
      <c s="6" t="s">
        <v>4569</v>
      </c>
      <c s="36" t="s">
        <v>1238</v>
      </c>
      <c s="37">
        <v>2</v>
      </c>
      <c s="36">
        <v>0</v>
      </c>
      <c s="36">
        <f>ROUND(G3575*H3575,6)</f>
      </c>
      <c r="L3575" s="38">
        <v>0</v>
      </c>
      <c s="32">
        <f>ROUND(ROUND(L3575,2)*ROUND(G3575,3),2)</f>
      </c>
      <c s="36" t="s">
        <v>99</v>
      </c>
      <c>
        <f>(M3575*21)/100</f>
      </c>
      <c t="s">
        <v>27</v>
      </c>
    </row>
    <row r="3576" spans="1:5" ht="25.5">
      <c r="A3576" s="35" t="s">
        <v>55</v>
      </c>
      <c r="E3576" s="39" t="s">
        <v>4569</v>
      </c>
    </row>
    <row r="3577" spans="1:5" ht="12.75">
      <c r="A3577" s="35" t="s">
        <v>56</v>
      </c>
      <c r="E3577" s="40" t="s">
        <v>5</v>
      </c>
    </row>
    <row r="3578" spans="1:5" ht="12.75">
      <c r="A3578" t="s">
        <v>57</v>
      </c>
      <c r="E3578" s="39" t="s">
        <v>5</v>
      </c>
    </row>
    <row r="3579" spans="1:16" ht="12.75">
      <c r="A3579" t="s">
        <v>49</v>
      </c>
      <c s="34" t="s">
        <v>4570</v>
      </c>
      <c s="34" t="s">
        <v>4571</v>
      </c>
      <c s="35" t="s">
        <v>5</v>
      </c>
      <c s="6" t="s">
        <v>4542</v>
      </c>
      <c s="36" t="s">
        <v>1238</v>
      </c>
      <c s="37">
        <v>2</v>
      </c>
      <c s="36">
        <v>0</v>
      </c>
      <c s="36">
        <f>ROUND(G3579*H3579,6)</f>
      </c>
      <c r="L3579" s="38">
        <v>0</v>
      </c>
      <c s="32">
        <f>ROUND(ROUND(L3579,2)*ROUND(G3579,3),2)</f>
      </c>
      <c s="36" t="s">
        <v>99</v>
      </c>
      <c>
        <f>(M3579*21)/100</f>
      </c>
      <c t="s">
        <v>27</v>
      </c>
    </row>
    <row r="3580" spans="1:5" ht="12.75">
      <c r="A3580" s="35" t="s">
        <v>55</v>
      </c>
      <c r="E3580" s="39" t="s">
        <v>4542</v>
      </c>
    </row>
    <row r="3581" spans="1:5" ht="12.75">
      <c r="A3581" s="35" t="s">
        <v>56</v>
      </c>
      <c r="E3581" s="40" t="s">
        <v>5</v>
      </c>
    </row>
    <row r="3582" spans="1:5" ht="12.75">
      <c r="A3582" t="s">
        <v>57</v>
      </c>
      <c r="E3582" s="39" t="s">
        <v>5</v>
      </c>
    </row>
    <row r="3583" spans="1:16" ht="25.5">
      <c r="A3583" t="s">
        <v>49</v>
      </c>
      <c s="34" t="s">
        <v>4572</v>
      </c>
      <c s="34" t="s">
        <v>4573</v>
      </c>
      <c s="35" t="s">
        <v>5</v>
      </c>
      <c s="6" t="s">
        <v>4574</v>
      </c>
      <c s="36" t="s">
        <v>1238</v>
      </c>
      <c s="37">
        <v>1</v>
      </c>
      <c s="36">
        <v>0</v>
      </c>
      <c s="36">
        <f>ROUND(G3583*H3583,6)</f>
      </c>
      <c r="L3583" s="38">
        <v>0</v>
      </c>
      <c s="32">
        <f>ROUND(ROUND(L3583,2)*ROUND(G3583,3),2)</f>
      </c>
      <c s="36" t="s">
        <v>99</v>
      </c>
      <c>
        <f>(M3583*21)/100</f>
      </c>
      <c t="s">
        <v>27</v>
      </c>
    </row>
    <row r="3584" spans="1:5" ht="38.25">
      <c r="A3584" s="35" t="s">
        <v>55</v>
      </c>
      <c r="E3584" s="39" t="s">
        <v>4575</v>
      </c>
    </row>
    <row r="3585" spans="1:5" ht="12.75">
      <c r="A3585" s="35" t="s">
        <v>56</v>
      </c>
      <c r="E3585" s="40" t="s">
        <v>5</v>
      </c>
    </row>
    <row r="3586" spans="1:5" ht="12.75">
      <c r="A3586" t="s">
        <v>57</v>
      </c>
      <c r="E3586" s="39" t="s">
        <v>5</v>
      </c>
    </row>
    <row r="3587" spans="1:16" ht="25.5">
      <c r="A3587" t="s">
        <v>49</v>
      </c>
      <c s="34" t="s">
        <v>4576</v>
      </c>
      <c s="34" t="s">
        <v>4577</v>
      </c>
      <c s="35" t="s">
        <v>5</v>
      </c>
      <c s="6" t="s">
        <v>4536</v>
      </c>
      <c s="36" t="s">
        <v>1238</v>
      </c>
      <c s="37">
        <v>5</v>
      </c>
      <c s="36">
        <v>0</v>
      </c>
      <c s="36">
        <f>ROUND(G3587*H3587,6)</f>
      </c>
      <c r="L3587" s="38">
        <v>0</v>
      </c>
      <c s="32">
        <f>ROUND(ROUND(L3587,2)*ROUND(G3587,3),2)</f>
      </c>
      <c s="36" t="s">
        <v>99</v>
      </c>
      <c>
        <f>(M3587*21)/100</f>
      </c>
      <c t="s">
        <v>27</v>
      </c>
    </row>
    <row r="3588" spans="1:5" ht="25.5">
      <c r="A3588" s="35" t="s">
        <v>55</v>
      </c>
      <c r="E3588" s="39" t="s">
        <v>4536</v>
      </c>
    </row>
    <row r="3589" spans="1:5" ht="12.75">
      <c r="A3589" s="35" t="s">
        <v>56</v>
      </c>
      <c r="E3589" s="40" t="s">
        <v>5</v>
      </c>
    </row>
    <row r="3590" spans="1:5" ht="12.75">
      <c r="A3590" t="s">
        <v>57</v>
      </c>
      <c r="E3590" s="39" t="s">
        <v>5</v>
      </c>
    </row>
    <row r="3591" spans="1:16" ht="25.5">
      <c r="A3591" t="s">
        <v>49</v>
      </c>
      <c s="34" t="s">
        <v>4578</v>
      </c>
      <c s="34" t="s">
        <v>4579</v>
      </c>
      <c s="35" t="s">
        <v>5</v>
      </c>
      <c s="6" t="s">
        <v>4569</v>
      </c>
      <c s="36" t="s">
        <v>1238</v>
      </c>
      <c s="37">
        <v>10</v>
      </c>
      <c s="36">
        <v>0</v>
      </c>
      <c s="36">
        <f>ROUND(G3591*H3591,6)</f>
      </c>
      <c r="L3591" s="38">
        <v>0</v>
      </c>
      <c s="32">
        <f>ROUND(ROUND(L3591,2)*ROUND(G3591,3),2)</f>
      </c>
      <c s="36" t="s">
        <v>99</v>
      </c>
      <c>
        <f>(M3591*21)/100</f>
      </c>
      <c t="s">
        <v>27</v>
      </c>
    </row>
    <row r="3592" spans="1:5" ht="25.5">
      <c r="A3592" s="35" t="s">
        <v>55</v>
      </c>
      <c r="E3592" s="39" t="s">
        <v>4569</v>
      </c>
    </row>
    <row r="3593" spans="1:5" ht="12.75">
      <c r="A3593" s="35" t="s">
        <v>56</v>
      </c>
      <c r="E3593" s="40" t="s">
        <v>5</v>
      </c>
    </row>
    <row r="3594" spans="1:5" ht="12.75">
      <c r="A3594" t="s">
        <v>57</v>
      </c>
      <c r="E3594" s="39" t="s">
        <v>5</v>
      </c>
    </row>
    <row r="3595" spans="1:16" ht="12.75">
      <c r="A3595" t="s">
        <v>49</v>
      </c>
      <c s="34" t="s">
        <v>4580</v>
      </c>
      <c s="34" t="s">
        <v>4581</v>
      </c>
      <c s="35" t="s">
        <v>5</v>
      </c>
      <c s="6" t="s">
        <v>4542</v>
      </c>
      <c s="36" t="s">
        <v>1238</v>
      </c>
      <c s="37">
        <v>5</v>
      </c>
      <c s="36">
        <v>0</v>
      </c>
      <c s="36">
        <f>ROUND(G3595*H3595,6)</f>
      </c>
      <c r="L3595" s="38">
        <v>0</v>
      </c>
      <c s="32">
        <f>ROUND(ROUND(L3595,2)*ROUND(G3595,3),2)</f>
      </c>
      <c s="36" t="s">
        <v>99</v>
      </c>
      <c>
        <f>(M3595*21)/100</f>
      </c>
      <c t="s">
        <v>27</v>
      </c>
    </row>
    <row r="3596" spans="1:5" ht="12.75">
      <c r="A3596" s="35" t="s">
        <v>55</v>
      </c>
      <c r="E3596" s="39" t="s">
        <v>4542</v>
      </c>
    </row>
    <row r="3597" spans="1:5" ht="12.75">
      <c r="A3597" s="35" t="s">
        <v>56</v>
      </c>
      <c r="E3597" s="40" t="s">
        <v>5</v>
      </c>
    </row>
    <row r="3598" spans="1:5" ht="12.75">
      <c r="A3598" t="s">
        <v>57</v>
      </c>
      <c r="E3598" s="39" t="s">
        <v>5</v>
      </c>
    </row>
    <row r="3599" spans="1:16" ht="25.5">
      <c r="A3599" t="s">
        <v>49</v>
      </c>
      <c s="34" t="s">
        <v>4582</v>
      </c>
      <c s="34" t="s">
        <v>4583</v>
      </c>
      <c s="35" t="s">
        <v>5</v>
      </c>
      <c s="6" t="s">
        <v>4584</v>
      </c>
      <c s="36" t="s">
        <v>1238</v>
      </c>
      <c s="37">
        <v>1</v>
      </c>
      <c s="36">
        <v>0</v>
      </c>
      <c s="36">
        <f>ROUND(G3599*H3599,6)</f>
      </c>
      <c r="L3599" s="38">
        <v>0</v>
      </c>
      <c s="32">
        <f>ROUND(ROUND(L3599,2)*ROUND(G3599,3),2)</f>
      </c>
      <c s="36" t="s">
        <v>99</v>
      </c>
      <c>
        <f>(M3599*21)/100</f>
      </c>
      <c t="s">
        <v>27</v>
      </c>
    </row>
    <row r="3600" spans="1:5" ht="38.25">
      <c r="A3600" s="35" t="s">
        <v>55</v>
      </c>
      <c r="E3600" s="39" t="s">
        <v>4585</v>
      </c>
    </row>
    <row r="3601" spans="1:5" ht="12.75">
      <c r="A3601" s="35" t="s">
        <v>56</v>
      </c>
      <c r="E3601" s="40" t="s">
        <v>5</v>
      </c>
    </row>
    <row r="3602" spans="1:5" ht="12.75">
      <c r="A3602" t="s">
        <v>57</v>
      </c>
      <c r="E3602" s="39" t="s">
        <v>5</v>
      </c>
    </row>
    <row r="3603" spans="1:16" ht="25.5">
      <c r="A3603" t="s">
        <v>49</v>
      </c>
      <c s="34" t="s">
        <v>4586</v>
      </c>
      <c s="34" t="s">
        <v>4587</v>
      </c>
      <c s="35" t="s">
        <v>5</v>
      </c>
      <c s="6" t="s">
        <v>4551</v>
      </c>
      <c s="36" t="s">
        <v>1238</v>
      </c>
      <c s="37">
        <v>1</v>
      </c>
      <c s="36">
        <v>0</v>
      </c>
      <c s="36">
        <f>ROUND(G3603*H3603,6)</f>
      </c>
      <c r="L3603" s="38">
        <v>0</v>
      </c>
      <c s="32">
        <f>ROUND(ROUND(L3603,2)*ROUND(G3603,3),2)</f>
      </c>
      <c s="36" t="s">
        <v>99</v>
      </c>
      <c>
        <f>(M3603*21)/100</f>
      </c>
      <c t="s">
        <v>27</v>
      </c>
    </row>
    <row r="3604" spans="1:5" ht="25.5">
      <c r="A3604" s="35" t="s">
        <v>55</v>
      </c>
      <c r="E3604" s="39" t="s">
        <v>4551</v>
      </c>
    </row>
    <row r="3605" spans="1:5" ht="12.75">
      <c r="A3605" s="35" t="s">
        <v>56</v>
      </c>
      <c r="E3605" s="40" t="s">
        <v>5</v>
      </c>
    </row>
    <row r="3606" spans="1:5" ht="12.75">
      <c r="A3606" t="s">
        <v>57</v>
      </c>
      <c r="E3606" s="39" t="s">
        <v>5</v>
      </c>
    </row>
    <row r="3607" spans="1:16" ht="25.5">
      <c r="A3607" t="s">
        <v>49</v>
      </c>
      <c s="34" t="s">
        <v>4588</v>
      </c>
      <c s="34" t="s">
        <v>4589</v>
      </c>
      <c s="35" t="s">
        <v>5</v>
      </c>
      <c s="6" t="s">
        <v>4590</v>
      </c>
      <c s="36" t="s">
        <v>1238</v>
      </c>
      <c s="37">
        <v>6</v>
      </c>
      <c s="36">
        <v>0</v>
      </c>
      <c s="36">
        <f>ROUND(G3607*H3607,6)</f>
      </c>
      <c r="L3607" s="38">
        <v>0</v>
      </c>
      <c s="32">
        <f>ROUND(ROUND(L3607,2)*ROUND(G3607,3),2)</f>
      </c>
      <c s="36" t="s">
        <v>99</v>
      </c>
      <c>
        <f>(M3607*21)/100</f>
      </c>
      <c t="s">
        <v>27</v>
      </c>
    </row>
    <row r="3608" spans="1:5" ht="25.5">
      <c r="A3608" s="35" t="s">
        <v>55</v>
      </c>
      <c r="E3608" s="39" t="s">
        <v>4590</v>
      </c>
    </row>
    <row r="3609" spans="1:5" ht="12.75">
      <c r="A3609" s="35" t="s">
        <v>56</v>
      </c>
      <c r="E3609" s="40" t="s">
        <v>5</v>
      </c>
    </row>
    <row r="3610" spans="1:5" ht="12.75">
      <c r="A3610" t="s">
        <v>57</v>
      </c>
      <c r="E3610" s="39" t="s">
        <v>5</v>
      </c>
    </row>
    <row r="3611" spans="1:16" ht="12.75">
      <c r="A3611" t="s">
        <v>49</v>
      </c>
      <c s="34" t="s">
        <v>4591</v>
      </c>
      <c s="34" t="s">
        <v>4592</v>
      </c>
      <c s="35" t="s">
        <v>5</v>
      </c>
      <c s="6" t="s">
        <v>4542</v>
      </c>
      <c s="36" t="s">
        <v>1238</v>
      </c>
      <c s="37">
        <v>7</v>
      </c>
      <c s="36">
        <v>0</v>
      </c>
      <c s="36">
        <f>ROUND(G3611*H3611,6)</f>
      </c>
      <c r="L3611" s="38">
        <v>0</v>
      </c>
      <c s="32">
        <f>ROUND(ROUND(L3611,2)*ROUND(G3611,3),2)</f>
      </c>
      <c s="36" t="s">
        <v>99</v>
      </c>
      <c>
        <f>(M3611*21)/100</f>
      </c>
      <c t="s">
        <v>27</v>
      </c>
    </row>
    <row r="3612" spans="1:5" ht="12.75">
      <c r="A3612" s="35" t="s">
        <v>55</v>
      </c>
      <c r="E3612" s="39" t="s">
        <v>4542</v>
      </c>
    </row>
    <row r="3613" spans="1:5" ht="12.75">
      <c r="A3613" s="35" t="s">
        <v>56</v>
      </c>
      <c r="E3613" s="40" t="s">
        <v>5</v>
      </c>
    </row>
    <row r="3614" spans="1:5" ht="12.75">
      <c r="A3614" t="s">
        <v>57</v>
      </c>
      <c r="E3614" s="39" t="s">
        <v>5</v>
      </c>
    </row>
    <row r="3615" spans="1:16" ht="38.25">
      <c r="A3615" t="s">
        <v>49</v>
      </c>
      <c s="34" t="s">
        <v>4593</v>
      </c>
      <c s="34" t="s">
        <v>4594</v>
      </c>
      <c s="35" t="s">
        <v>5</v>
      </c>
      <c s="6" t="s">
        <v>4595</v>
      </c>
      <c s="36" t="s">
        <v>1238</v>
      </c>
      <c s="37">
        <v>1</v>
      </c>
      <c s="36">
        <v>0</v>
      </c>
      <c s="36">
        <f>ROUND(G3615*H3615,6)</f>
      </c>
      <c r="L3615" s="38">
        <v>0</v>
      </c>
      <c s="32">
        <f>ROUND(ROUND(L3615,2)*ROUND(G3615,3),2)</f>
      </c>
      <c s="36" t="s">
        <v>99</v>
      </c>
      <c>
        <f>(M3615*21)/100</f>
      </c>
      <c t="s">
        <v>27</v>
      </c>
    </row>
    <row r="3616" spans="1:5" ht="38.25">
      <c r="A3616" s="35" t="s">
        <v>55</v>
      </c>
      <c r="E3616" s="39" t="s">
        <v>4596</v>
      </c>
    </row>
    <row r="3617" spans="1:5" ht="12.75">
      <c r="A3617" s="35" t="s">
        <v>56</v>
      </c>
      <c r="E3617" s="40" t="s">
        <v>5</v>
      </c>
    </row>
    <row r="3618" spans="1:5" ht="12.75">
      <c r="A3618" t="s">
        <v>57</v>
      </c>
      <c r="E3618" s="39" t="s">
        <v>5</v>
      </c>
    </row>
    <row r="3619" spans="1:16" ht="12.75">
      <c r="A3619" t="s">
        <v>49</v>
      </c>
      <c s="34" t="s">
        <v>4597</v>
      </c>
      <c s="34" t="s">
        <v>4598</v>
      </c>
      <c s="35" t="s">
        <v>5</v>
      </c>
      <c s="6" t="s">
        <v>4599</v>
      </c>
      <c s="36" t="s">
        <v>1238</v>
      </c>
      <c s="37">
        <v>1</v>
      </c>
      <c s="36">
        <v>0</v>
      </c>
      <c s="36">
        <f>ROUND(G3619*H3619,6)</f>
      </c>
      <c r="L3619" s="38">
        <v>0</v>
      </c>
      <c s="32">
        <f>ROUND(ROUND(L3619,2)*ROUND(G3619,3),2)</f>
      </c>
      <c s="36" t="s">
        <v>99</v>
      </c>
      <c>
        <f>(M3619*21)/100</f>
      </c>
      <c t="s">
        <v>27</v>
      </c>
    </row>
    <row r="3620" spans="1:5" ht="12.75">
      <c r="A3620" s="35" t="s">
        <v>55</v>
      </c>
      <c r="E3620" s="39" t="s">
        <v>4599</v>
      </c>
    </row>
    <row r="3621" spans="1:5" ht="12.75">
      <c r="A3621" s="35" t="s">
        <v>56</v>
      </c>
      <c r="E3621" s="40" t="s">
        <v>5</v>
      </c>
    </row>
    <row r="3622" spans="1:5" ht="12.75">
      <c r="A3622" t="s">
        <v>57</v>
      </c>
      <c r="E3622" s="39" t="s">
        <v>5</v>
      </c>
    </row>
    <row r="3623" spans="1:16" ht="25.5">
      <c r="A3623" t="s">
        <v>49</v>
      </c>
      <c s="34" t="s">
        <v>4600</v>
      </c>
      <c s="34" t="s">
        <v>4601</v>
      </c>
      <c s="35" t="s">
        <v>5</v>
      </c>
      <c s="6" t="s">
        <v>4533</v>
      </c>
      <c s="36" t="s">
        <v>1238</v>
      </c>
      <c s="37">
        <v>1</v>
      </c>
      <c s="36">
        <v>0</v>
      </c>
      <c s="36">
        <f>ROUND(G3623*H3623,6)</f>
      </c>
      <c r="L3623" s="38">
        <v>0</v>
      </c>
      <c s="32">
        <f>ROUND(ROUND(L3623,2)*ROUND(G3623,3),2)</f>
      </c>
      <c s="36" t="s">
        <v>99</v>
      </c>
      <c>
        <f>(M3623*21)/100</f>
      </c>
      <c t="s">
        <v>27</v>
      </c>
    </row>
    <row r="3624" spans="1:5" ht="25.5">
      <c r="A3624" s="35" t="s">
        <v>55</v>
      </c>
      <c r="E3624" s="39" t="s">
        <v>4533</v>
      </c>
    </row>
    <row r="3625" spans="1:5" ht="12.75">
      <c r="A3625" s="35" t="s">
        <v>56</v>
      </c>
      <c r="E3625" s="40" t="s">
        <v>5</v>
      </c>
    </row>
    <row r="3626" spans="1:5" ht="12.75">
      <c r="A3626" t="s">
        <v>57</v>
      </c>
      <c r="E3626" s="39" t="s">
        <v>5</v>
      </c>
    </row>
    <row r="3627" spans="1:16" ht="12.75">
      <c r="A3627" t="s">
        <v>49</v>
      </c>
      <c s="34" t="s">
        <v>4602</v>
      </c>
      <c s="34" t="s">
        <v>4603</v>
      </c>
      <c s="35" t="s">
        <v>5</v>
      </c>
      <c s="6" t="s">
        <v>4604</v>
      </c>
      <c s="36" t="s">
        <v>1238</v>
      </c>
      <c s="37">
        <v>1</v>
      </c>
      <c s="36">
        <v>0</v>
      </c>
      <c s="36">
        <f>ROUND(G3627*H3627,6)</f>
      </c>
      <c r="L3627" s="38">
        <v>0</v>
      </c>
      <c s="32">
        <f>ROUND(ROUND(L3627,2)*ROUND(G3627,3),2)</f>
      </c>
      <c s="36" t="s">
        <v>99</v>
      </c>
      <c>
        <f>(M3627*21)/100</f>
      </c>
      <c t="s">
        <v>27</v>
      </c>
    </row>
    <row r="3628" spans="1:5" ht="12.75">
      <c r="A3628" s="35" t="s">
        <v>55</v>
      </c>
      <c r="E3628" s="39" t="s">
        <v>4604</v>
      </c>
    </row>
    <row r="3629" spans="1:5" ht="12.75">
      <c r="A3629" s="35" t="s">
        <v>56</v>
      </c>
      <c r="E3629" s="40" t="s">
        <v>5</v>
      </c>
    </row>
    <row r="3630" spans="1:5" ht="12.75">
      <c r="A3630" t="s">
        <v>57</v>
      </c>
      <c r="E3630" s="39" t="s">
        <v>5</v>
      </c>
    </row>
    <row r="3631" spans="1:16" ht="25.5">
      <c r="A3631" t="s">
        <v>49</v>
      </c>
      <c s="34" t="s">
        <v>4605</v>
      </c>
      <c s="34" t="s">
        <v>4606</v>
      </c>
      <c s="35" t="s">
        <v>5</v>
      </c>
      <c s="6" t="s">
        <v>4533</v>
      </c>
      <c s="36" t="s">
        <v>1238</v>
      </c>
      <c s="37">
        <v>1</v>
      </c>
      <c s="36">
        <v>0</v>
      </c>
      <c s="36">
        <f>ROUND(G3631*H3631,6)</f>
      </c>
      <c r="L3631" s="38">
        <v>0</v>
      </c>
      <c s="32">
        <f>ROUND(ROUND(L3631,2)*ROUND(G3631,3),2)</f>
      </c>
      <c s="36" t="s">
        <v>99</v>
      </c>
      <c>
        <f>(M3631*21)/100</f>
      </c>
      <c t="s">
        <v>27</v>
      </c>
    </row>
    <row r="3632" spans="1:5" ht="25.5">
      <c r="A3632" s="35" t="s">
        <v>55</v>
      </c>
      <c r="E3632" s="39" t="s">
        <v>4533</v>
      </c>
    </row>
    <row r="3633" spans="1:5" ht="12.75">
      <c r="A3633" s="35" t="s">
        <v>56</v>
      </c>
      <c r="E3633" s="40" t="s">
        <v>5</v>
      </c>
    </row>
    <row r="3634" spans="1:5" ht="12.75">
      <c r="A3634" t="s">
        <v>57</v>
      </c>
      <c r="E3634" s="39" t="s">
        <v>5</v>
      </c>
    </row>
    <row r="3635" spans="1:16" ht="12.75">
      <c r="A3635" t="s">
        <v>49</v>
      </c>
      <c s="34" t="s">
        <v>4607</v>
      </c>
      <c s="34" t="s">
        <v>4608</v>
      </c>
      <c s="35" t="s">
        <v>5</v>
      </c>
      <c s="6" t="s">
        <v>4609</v>
      </c>
      <c s="36" t="s">
        <v>1238</v>
      </c>
      <c s="37">
        <v>1</v>
      </c>
      <c s="36">
        <v>0</v>
      </c>
      <c s="36">
        <f>ROUND(G3635*H3635,6)</f>
      </c>
      <c r="L3635" s="38">
        <v>0</v>
      </c>
      <c s="32">
        <f>ROUND(ROUND(L3635,2)*ROUND(G3635,3),2)</f>
      </c>
      <c s="36" t="s">
        <v>99</v>
      </c>
      <c>
        <f>(M3635*21)/100</f>
      </c>
      <c t="s">
        <v>27</v>
      </c>
    </row>
    <row r="3636" spans="1:5" ht="12.75">
      <c r="A3636" s="35" t="s">
        <v>55</v>
      </c>
      <c r="E3636" s="39" t="s">
        <v>4609</v>
      </c>
    </row>
    <row r="3637" spans="1:5" ht="12.75">
      <c r="A3637" s="35" t="s">
        <v>56</v>
      </c>
      <c r="E3637" s="40" t="s">
        <v>5</v>
      </c>
    </row>
    <row r="3638" spans="1:5" ht="12.75">
      <c r="A3638" t="s">
        <v>57</v>
      </c>
      <c r="E3638" s="39" t="s">
        <v>5</v>
      </c>
    </row>
    <row r="3639" spans="1:16" ht="12.75">
      <c r="A3639" t="s">
        <v>49</v>
      </c>
      <c s="34" t="s">
        <v>4610</v>
      </c>
      <c s="34" t="s">
        <v>4611</v>
      </c>
      <c s="35" t="s">
        <v>5</v>
      </c>
      <c s="6" t="s">
        <v>4612</v>
      </c>
      <c s="36" t="s">
        <v>1238</v>
      </c>
      <c s="37">
        <v>1</v>
      </c>
      <c s="36">
        <v>0</v>
      </c>
      <c s="36">
        <f>ROUND(G3639*H3639,6)</f>
      </c>
      <c r="L3639" s="38">
        <v>0</v>
      </c>
      <c s="32">
        <f>ROUND(ROUND(L3639,2)*ROUND(G3639,3),2)</f>
      </c>
      <c s="36" t="s">
        <v>99</v>
      </c>
      <c>
        <f>(M3639*21)/100</f>
      </c>
      <c t="s">
        <v>27</v>
      </c>
    </row>
    <row r="3640" spans="1:5" ht="12.75">
      <c r="A3640" s="35" t="s">
        <v>55</v>
      </c>
      <c r="E3640" s="39" t="s">
        <v>4612</v>
      </c>
    </row>
    <row r="3641" spans="1:5" ht="12.75">
      <c r="A3641" s="35" t="s">
        <v>56</v>
      </c>
      <c r="E3641" s="40" t="s">
        <v>5</v>
      </c>
    </row>
    <row r="3642" spans="1:5" ht="12.75">
      <c r="A3642" t="s">
        <v>57</v>
      </c>
      <c r="E3642" s="39" t="s">
        <v>5</v>
      </c>
    </row>
    <row r="3643" spans="1:16" ht="12.75">
      <c r="A3643" t="s">
        <v>49</v>
      </c>
      <c s="34" t="s">
        <v>4613</v>
      </c>
      <c s="34" t="s">
        <v>4614</v>
      </c>
      <c s="35" t="s">
        <v>5</v>
      </c>
      <c s="6" t="s">
        <v>4615</v>
      </c>
      <c s="36" t="s">
        <v>64</v>
      </c>
      <c s="37">
        <v>160</v>
      </c>
      <c s="36">
        <v>0</v>
      </c>
      <c s="36">
        <f>ROUND(G3643*H3643,6)</f>
      </c>
      <c r="L3643" s="38">
        <v>0</v>
      </c>
      <c s="32">
        <f>ROUND(ROUND(L3643,2)*ROUND(G3643,3),2)</f>
      </c>
      <c s="36" t="s">
        <v>99</v>
      </c>
      <c>
        <f>(M3643*21)/100</f>
      </c>
      <c t="s">
        <v>27</v>
      </c>
    </row>
    <row r="3644" spans="1:5" ht="12.75">
      <c r="A3644" s="35" t="s">
        <v>55</v>
      </c>
      <c r="E3644" s="39" t="s">
        <v>4615</v>
      </c>
    </row>
    <row r="3645" spans="1:5" ht="12.75">
      <c r="A3645" s="35" t="s">
        <v>56</v>
      </c>
      <c r="E3645" s="40" t="s">
        <v>5</v>
      </c>
    </row>
    <row r="3646" spans="1:5" ht="12.75">
      <c r="A3646" t="s">
        <v>57</v>
      </c>
      <c r="E3646" s="39" t="s">
        <v>5</v>
      </c>
    </row>
    <row r="3647" spans="1:16" ht="12.75">
      <c r="A3647" t="s">
        <v>49</v>
      </c>
      <c s="34" t="s">
        <v>4616</v>
      </c>
      <c s="34" t="s">
        <v>4617</v>
      </c>
      <c s="35" t="s">
        <v>5</v>
      </c>
      <c s="6" t="s">
        <v>4618</v>
      </c>
      <c s="36" t="s">
        <v>64</v>
      </c>
      <c s="37">
        <v>175</v>
      </c>
      <c s="36">
        <v>0</v>
      </c>
      <c s="36">
        <f>ROUND(G3647*H3647,6)</f>
      </c>
      <c r="L3647" s="38">
        <v>0</v>
      </c>
      <c s="32">
        <f>ROUND(ROUND(L3647,2)*ROUND(G3647,3),2)</f>
      </c>
      <c s="36" t="s">
        <v>99</v>
      </c>
      <c>
        <f>(M3647*21)/100</f>
      </c>
      <c t="s">
        <v>27</v>
      </c>
    </row>
    <row r="3648" spans="1:5" ht="12.75">
      <c r="A3648" s="35" t="s">
        <v>55</v>
      </c>
      <c r="E3648" s="39" t="s">
        <v>4618</v>
      </c>
    </row>
    <row r="3649" spans="1:5" ht="12.75">
      <c r="A3649" s="35" t="s">
        <v>56</v>
      </c>
      <c r="E3649" s="40" t="s">
        <v>5</v>
      </c>
    </row>
    <row r="3650" spans="1:5" ht="12.75">
      <c r="A3650" t="s">
        <v>57</v>
      </c>
      <c r="E3650" s="39" t="s">
        <v>5</v>
      </c>
    </row>
    <row r="3651" spans="1:16" ht="12.75">
      <c r="A3651" t="s">
        <v>49</v>
      </c>
      <c s="34" t="s">
        <v>4619</v>
      </c>
      <c s="34" t="s">
        <v>4620</v>
      </c>
      <c s="35" t="s">
        <v>5</v>
      </c>
      <c s="6" t="s">
        <v>4621</v>
      </c>
      <c s="36" t="s">
        <v>64</v>
      </c>
      <c s="37">
        <v>20</v>
      </c>
      <c s="36">
        <v>0</v>
      </c>
      <c s="36">
        <f>ROUND(G3651*H3651,6)</f>
      </c>
      <c r="L3651" s="38">
        <v>0</v>
      </c>
      <c s="32">
        <f>ROUND(ROUND(L3651,2)*ROUND(G3651,3),2)</f>
      </c>
      <c s="36" t="s">
        <v>99</v>
      </c>
      <c>
        <f>(M3651*21)/100</f>
      </c>
      <c t="s">
        <v>27</v>
      </c>
    </row>
    <row r="3652" spans="1:5" ht="12.75">
      <c r="A3652" s="35" t="s">
        <v>55</v>
      </c>
      <c r="E3652" s="39" t="s">
        <v>4621</v>
      </c>
    </row>
    <row r="3653" spans="1:5" ht="12.75">
      <c r="A3653" s="35" t="s">
        <v>56</v>
      </c>
      <c r="E3653" s="40" t="s">
        <v>5</v>
      </c>
    </row>
    <row r="3654" spans="1:5" ht="12.75">
      <c r="A3654" t="s">
        <v>57</v>
      </c>
      <c r="E3654" s="39" t="s">
        <v>5</v>
      </c>
    </row>
    <row r="3655" spans="1:16" ht="12.75">
      <c r="A3655" t="s">
        <v>49</v>
      </c>
      <c s="34" t="s">
        <v>4622</v>
      </c>
      <c s="34" t="s">
        <v>4623</v>
      </c>
      <c s="35" t="s">
        <v>5</v>
      </c>
      <c s="6" t="s">
        <v>4624</v>
      </c>
      <c s="36" t="s">
        <v>64</v>
      </c>
      <c s="37">
        <v>170</v>
      </c>
      <c s="36">
        <v>0</v>
      </c>
      <c s="36">
        <f>ROUND(G3655*H3655,6)</f>
      </c>
      <c r="L3655" s="38">
        <v>0</v>
      </c>
      <c s="32">
        <f>ROUND(ROUND(L3655,2)*ROUND(G3655,3),2)</f>
      </c>
      <c s="36" t="s">
        <v>99</v>
      </c>
      <c>
        <f>(M3655*21)/100</f>
      </c>
      <c t="s">
        <v>27</v>
      </c>
    </row>
    <row r="3656" spans="1:5" ht="12.75">
      <c r="A3656" s="35" t="s">
        <v>55</v>
      </c>
      <c r="E3656" s="39" t="s">
        <v>4624</v>
      </c>
    </row>
    <row r="3657" spans="1:5" ht="12.75">
      <c r="A3657" s="35" t="s">
        <v>56</v>
      </c>
      <c r="E3657" s="40" t="s">
        <v>5</v>
      </c>
    </row>
    <row r="3658" spans="1:5" ht="12.75">
      <c r="A3658" t="s">
        <v>57</v>
      </c>
      <c r="E3658" s="39" t="s">
        <v>5</v>
      </c>
    </row>
    <row r="3659" spans="1:16" ht="12.75">
      <c r="A3659" t="s">
        <v>49</v>
      </c>
      <c s="34" t="s">
        <v>4625</v>
      </c>
      <c s="34" t="s">
        <v>4626</v>
      </c>
      <c s="35" t="s">
        <v>5</v>
      </c>
      <c s="6" t="s">
        <v>4627</v>
      </c>
      <c s="36" t="s">
        <v>4628</v>
      </c>
      <c s="37">
        <v>24</v>
      </c>
      <c s="36">
        <v>0</v>
      </c>
      <c s="36">
        <f>ROUND(G3659*H3659,6)</f>
      </c>
      <c r="L3659" s="38">
        <v>0</v>
      </c>
      <c s="32">
        <f>ROUND(ROUND(L3659,2)*ROUND(G3659,3),2)</f>
      </c>
      <c s="36" t="s">
        <v>99</v>
      </c>
      <c>
        <f>(M3659*21)/100</f>
      </c>
      <c t="s">
        <v>27</v>
      </c>
    </row>
    <row r="3660" spans="1:5" ht="12.75">
      <c r="A3660" s="35" t="s">
        <v>55</v>
      </c>
      <c r="E3660" s="39" t="s">
        <v>4627</v>
      </c>
    </row>
    <row r="3661" spans="1:5" ht="12.75">
      <c r="A3661" s="35" t="s">
        <v>56</v>
      </c>
      <c r="E3661" s="40" t="s">
        <v>5</v>
      </c>
    </row>
    <row r="3662" spans="1:5" ht="12.75">
      <c r="A3662" t="s">
        <v>57</v>
      </c>
      <c r="E3662" s="39" t="s">
        <v>5</v>
      </c>
    </row>
    <row r="3663" spans="1:16" ht="12.75">
      <c r="A3663" t="s">
        <v>49</v>
      </c>
      <c s="34" t="s">
        <v>4629</v>
      </c>
      <c s="34" t="s">
        <v>4630</v>
      </c>
      <c s="35" t="s">
        <v>5</v>
      </c>
      <c s="6" t="s">
        <v>4631</v>
      </c>
      <c s="36" t="s">
        <v>4628</v>
      </c>
      <c s="37">
        <v>8</v>
      </c>
      <c s="36">
        <v>0</v>
      </c>
      <c s="36">
        <f>ROUND(G3663*H3663,6)</f>
      </c>
      <c r="L3663" s="38">
        <v>0</v>
      </c>
      <c s="32">
        <f>ROUND(ROUND(L3663,2)*ROUND(G3663,3),2)</f>
      </c>
      <c s="36" t="s">
        <v>99</v>
      </c>
      <c>
        <f>(M3663*21)/100</f>
      </c>
      <c t="s">
        <v>27</v>
      </c>
    </row>
    <row r="3664" spans="1:5" ht="12.75">
      <c r="A3664" s="35" t="s">
        <v>55</v>
      </c>
      <c r="E3664" s="39" t="s">
        <v>4631</v>
      </c>
    </row>
    <row r="3665" spans="1:5" ht="12.75">
      <c r="A3665" s="35" t="s">
        <v>56</v>
      </c>
      <c r="E3665" s="40" t="s">
        <v>5</v>
      </c>
    </row>
    <row r="3666" spans="1:5" ht="12.75">
      <c r="A3666" t="s">
        <v>57</v>
      </c>
      <c r="E3666" s="39" t="s">
        <v>5</v>
      </c>
    </row>
    <row r="3667" spans="1:16" ht="12.75">
      <c r="A3667" t="s">
        <v>49</v>
      </c>
      <c s="34" t="s">
        <v>4632</v>
      </c>
      <c s="34" t="s">
        <v>4633</v>
      </c>
      <c s="35" t="s">
        <v>5</v>
      </c>
      <c s="6" t="s">
        <v>4634</v>
      </c>
      <c s="36" t="s">
        <v>4628</v>
      </c>
      <c s="37">
        <v>4</v>
      </c>
      <c s="36">
        <v>0</v>
      </c>
      <c s="36">
        <f>ROUND(G3667*H3667,6)</f>
      </c>
      <c r="L3667" s="38">
        <v>0</v>
      </c>
      <c s="32">
        <f>ROUND(ROUND(L3667,2)*ROUND(G3667,3),2)</f>
      </c>
      <c s="36" t="s">
        <v>99</v>
      </c>
      <c>
        <f>(M3667*21)/100</f>
      </c>
      <c t="s">
        <v>27</v>
      </c>
    </row>
    <row r="3668" spans="1:5" ht="12.75">
      <c r="A3668" s="35" t="s">
        <v>55</v>
      </c>
      <c r="E3668" s="39" t="s">
        <v>4634</v>
      </c>
    </row>
    <row r="3669" spans="1:5" ht="12.75">
      <c r="A3669" s="35" t="s">
        <v>56</v>
      </c>
      <c r="E3669" s="40" t="s">
        <v>5</v>
      </c>
    </row>
    <row r="3670" spans="1:5" ht="12.75">
      <c r="A3670" t="s">
        <v>57</v>
      </c>
      <c r="E3670" s="39" t="s">
        <v>5</v>
      </c>
    </row>
    <row r="3671" spans="1:16" ht="12.75">
      <c r="A3671" t="s">
        <v>49</v>
      </c>
      <c s="34" t="s">
        <v>4635</v>
      </c>
      <c s="34" t="s">
        <v>4636</v>
      </c>
      <c s="35" t="s">
        <v>5</v>
      </c>
      <c s="6" t="s">
        <v>4637</v>
      </c>
      <c s="36" t="s">
        <v>4628</v>
      </c>
      <c s="37">
        <v>12</v>
      </c>
      <c s="36">
        <v>0</v>
      </c>
      <c s="36">
        <f>ROUND(G3671*H3671,6)</f>
      </c>
      <c r="L3671" s="38">
        <v>0</v>
      </c>
      <c s="32">
        <f>ROUND(ROUND(L3671,2)*ROUND(G3671,3),2)</f>
      </c>
      <c s="36" t="s">
        <v>99</v>
      </c>
      <c>
        <f>(M3671*21)/100</f>
      </c>
      <c t="s">
        <v>27</v>
      </c>
    </row>
    <row r="3672" spans="1:5" ht="12.75">
      <c r="A3672" s="35" t="s">
        <v>55</v>
      </c>
      <c r="E3672" s="39" t="s">
        <v>4637</v>
      </c>
    </row>
    <row r="3673" spans="1:5" ht="12.75">
      <c r="A3673" s="35" t="s">
        <v>56</v>
      </c>
      <c r="E3673" s="40" t="s">
        <v>5</v>
      </c>
    </row>
    <row r="3674" spans="1:5" ht="12.75">
      <c r="A3674" t="s">
        <v>57</v>
      </c>
      <c r="E3674" s="39" t="s">
        <v>5</v>
      </c>
    </row>
    <row r="3675" spans="1:16" ht="12.75">
      <c r="A3675" t="s">
        <v>49</v>
      </c>
      <c s="34" t="s">
        <v>4638</v>
      </c>
      <c s="34" t="s">
        <v>4639</v>
      </c>
      <c s="35" t="s">
        <v>5</v>
      </c>
      <c s="6" t="s">
        <v>4640</v>
      </c>
      <c s="36" t="s">
        <v>423</v>
      </c>
      <c s="37">
        <v>190</v>
      </c>
      <c s="36">
        <v>0</v>
      </c>
      <c s="36">
        <f>ROUND(G3675*H3675,6)</f>
      </c>
      <c r="L3675" s="38">
        <v>0</v>
      </c>
      <c s="32">
        <f>ROUND(ROUND(L3675,2)*ROUND(G3675,3),2)</f>
      </c>
      <c s="36" t="s">
        <v>99</v>
      </c>
      <c>
        <f>(M3675*21)/100</f>
      </c>
      <c t="s">
        <v>27</v>
      </c>
    </row>
    <row r="3676" spans="1:5" ht="12.75">
      <c r="A3676" s="35" t="s">
        <v>55</v>
      </c>
      <c r="E3676" s="39" t="s">
        <v>4640</v>
      </c>
    </row>
    <row r="3677" spans="1:5" ht="12.75">
      <c r="A3677" s="35" t="s">
        <v>56</v>
      </c>
      <c r="E3677" s="40" t="s">
        <v>5</v>
      </c>
    </row>
    <row r="3678" spans="1:5" ht="12.75">
      <c r="A3678" t="s">
        <v>57</v>
      </c>
      <c r="E3678" s="39" t="s">
        <v>5</v>
      </c>
    </row>
    <row r="3679" spans="1:16" ht="12.75">
      <c r="A3679" t="s">
        <v>49</v>
      </c>
      <c s="34" t="s">
        <v>4641</v>
      </c>
      <c s="34" t="s">
        <v>4642</v>
      </c>
      <c s="35" t="s">
        <v>5</v>
      </c>
      <c s="6" t="s">
        <v>4643</v>
      </c>
      <c s="36" t="s">
        <v>423</v>
      </c>
      <c s="37">
        <v>65</v>
      </c>
      <c s="36">
        <v>0</v>
      </c>
      <c s="36">
        <f>ROUND(G3679*H3679,6)</f>
      </c>
      <c r="L3679" s="38">
        <v>0</v>
      </c>
      <c s="32">
        <f>ROUND(ROUND(L3679,2)*ROUND(G3679,3),2)</f>
      </c>
      <c s="36" t="s">
        <v>99</v>
      </c>
      <c>
        <f>(M3679*21)/100</f>
      </c>
      <c t="s">
        <v>27</v>
      </c>
    </row>
    <row r="3680" spans="1:5" ht="12.75">
      <c r="A3680" s="35" t="s">
        <v>55</v>
      </c>
      <c r="E3680" s="39" t="s">
        <v>4643</v>
      </c>
    </row>
    <row r="3681" spans="1:5" ht="12.75">
      <c r="A3681" s="35" t="s">
        <v>56</v>
      </c>
      <c r="E3681" s="40" t="s">
        <v>5</v>
      </c>
    </row>
    <row r="3682" spans="1:5" ht="12.75">
      <c r="A3682" t="s">
        <v>57</v>
      </c>
      <c r="E3682" s="39" t="s">
        <v>5</v>
      </c>
    </row>
    <row r="3683" spans="1:16" ht="12.75">
      <c r="A3683" t="s">
        <v>49</v>
      </c>
      <c s="34" t="s">
        <v>4644</v>
      </c>
      <c s="34" t="s">
        <v>4645</v>
      </c>
      <c s="35" t="s">
        <v>5</v>
      </c>
      <c s="6" t="s">
        <v>4646</v>
      </c>
      <c s="36" t="s">
        <v>423</v>
      </c>
      <c s="37">
        <v>30</v>
      </c>
      <c s="36">
        <v>0</v>
      </c>
      <c s="36">
        <f>ROUND(G3683*H3683,6)</f>
      </c>
      <c r="L3683" s="38">
        <v>0</v>
      </c>
      <c s="32">
        <f>ROUND(ROUND(L3683,2)*ROUND(G3683,3),2)</f>
      </c>
      <c s="36" t="s">
        <v>99</v>
      </c>
      <c>
        <f>(M3683*21)/100</f>
      </c>
      <c t="s">
        <v>27</v>
      </c>
    </row>
    <row r="3684" spans="1:5" ht="12.75">
      <c r="A3684" s="35" t="s">
        <v>55</v>
      </c>
      <c r="E3684" s="39" t="s">
        <v>4646</v>
      </c>
    </row>
    <row r="3685" spans="1:5" ht="12.75">
      <c r="A3685" s="35" t="s">
        <v>56</v>
      </c>
      <c r="E3685" s="40" t="s">
        <v>5</v>
      </c>
    </row>
    <row r="3686" spans="1:5" ht="12.75">
      <c r="A3686" t="s">
        <v>57</v>
      </c>
      <c r="E3686" s="39" t="s">
        <v>5</v>
      </c>
    </row>
    <row r="3687" spans="1:16" ht="12.75">
      <c r="A3687" t="s">
        <v>49</v>
      </c>
      <c s="34" t="s">
        <v>4647</v>
      </c>
      <c s="34" t="s">
        <v>4648</v>
      </c>
      <c s="35" t="s">
        <v>5</v>
      </c>
      <c s="6" t="s">
        <v>4649</v>
      </c>
      <c s="36" t="s">
        <v>423</v>
      </c>
      <c s="37">
        <v>20</v>
      </c>
      <c s="36">
        <v>0</v>
      </c>
      <c s="36">
        <f>ROUND(G3687*H3687,6)</f>
      </c>
      <c r="L3687" s="38">
        <v>0</v>
      </c>
      <c s="32">
        <f>ROUND(ROUND(L3687,2)*ROUND(G3687,3),2)</f>
      </c>
      <c s="36" t="s">
        <v>99</v>
      </c>
      <c>
        <f>(M3687*21)/100</f>
      </c>
      <c t="s">
        <v>27</v>
      </c>
    </row>
    <row r="3688" spans="1:5" ht="12.75">
      <c r="A3688" s="35" t="s">
        <v>55</v>
      </c>
      <c r="E3688" s="39" t="s">
        <v>4649</v>
      </c>
    </row>
    <row r="3689" spans="1:5" ht="12.75">
      <c r="A3689" s="35" t="s">
        <v>56</v>
      </c>
      <c r="E3689" s="40" t="s">
        <v>5</v>
      </c>
    </row>
    <row r="3690" spans="1:5" ht="12.75">
      <c r="A3690" t="s">
        <v>57</v>
      </c>
      <c r="E3690" s="39" t="s">
        <v>5</v>
      </c>
    </row>
    <row r="3691" spans="1:16" ht="25.5">
      <c r="A3691" t="s">
        <v>49</v>
      </c>
      <c s="34" t="s">
        <v>4650</v>
      </c>
      <c s="34" t="s">
        <v>4651</v>
      </c>
      <c s="35" t="s">
        <v>5</v>
      </c>
      <c s="6" t="s">
        <v>4652</v>
      </c>
      <c s="36" t="s">
        <v>932</v>
      </c>
      <c s="37">
        <v>6.094</v>
      </c>
      <c s="36">
        <v>0</v>
      </c>
      <c s="36">
        <f>ROUND(G3691*H3691,6)</f>
      </c>
      <c r="L3691" s="38">
        <v>0</v>
      </c>
      <c s="32">
        <f>ROUND(ROUND(L3691,2)*ROUND(G3691,3),2)</f>
      </c>
      <c s="36" t="s">
        <v>919</v>
      </c>
      <c>
        <f>(M3691*21)/100</f>
      </c>
      <c t="s">
        <v>27</v>
      </c>
    </row>
    <row r="3692" spans="1:5" ht="25.5">
      <c r="A3692" s="35" t="s">
        <v>55</v>
      </c>
      <c r="E3692" s="39" t="s">
        <v>4652</v>
      </c>
    </row>
    <row r="3693" spans="1:5" ht="12.75">
      <c r="A3693" s="35" t="s">
        <v>56</v>
      </c>
      <c r="E3693" s="40" t="s">
        <v>5</v>
      </c>
    </row>
    <row r="3694" spans="1:5" ht="12.75">
      <c r="A3694" t="s">
        <v>57</v>
      </c>
      <c r="E3694" s="39" t="s">
        <v>5</v>
      </c>
    </row>
    <row r="3695" spans="1:13" ht="12.75">
      <c r="A3695" t="s">
        <v>46</v>
      </c>
      <c r="C3695" s="31" t="s">
        <v>4110</v>
      </c>
      <c r="E3695" s="33" t="s">
        <v>4653</v>
      </c>
      <c r="J3695" s="32">
        <f>0</f>
      </c>
      <c s="32">
        <f>0</f>
      </c>
      <c s="32">
        <f>0+L3696+L3700+L3704+L3708+L3712+L3716+L3720+L3724+L3728+L3732</f>
      </c>
      <c s="32">
        <f>0+M3696+M3700+M3704+M3708+M3712+M3716+M3720+M3724+M3728+M3732</f>
      </c>
    </row>
    <row r="3696" spans="1:16" ht="25.5">
      <c r="A3696" t="s">
        <v>49</v>
      </c>
      <c s="34" t="s">
        <v>4654</v>
      </c>
      <c s="34" t="s">
        <v>4655</v>
      </c>
      <c s="35" t="s">
        <v>5</v>
      </c>
      <c s="6" t="s">
        <v>4656</v>
      </c>
      <c s="36" t="s">
        <v>236</v>
      </c>
      <c s="37">
        <v>1.375</v>
      </c>
      <c s="36">
        <v>0.00189</v>
      </c>
      <c s="36">
        <f>ROUND(G3696*H3696,6)</f>
      </c>
      <c r="L3696" s="38">
        <v>0</v>
      </c>
      <c s="32">
        <f>ROUND(ROUND(L3696,2)*ROUND(G3696,3),2)</f>
      </c>
      <c s="36" t="s">
        <v>919</v>
      </c>
      <c>
        <f>(M3696*21)/100</f>
      </c>
      <c t="s">
        <v>27</v>
      </c>
    </row>
    <row r="3697" spans="1:5" ht="25.5">
      <c r="A3697" s="35" t="s">
        <v>55</v>
      </c>
      <c r="E3697" s="39" t="s">
        <v>4656</v>
      </c>
    </row>
    <row r="3698" spans="1:5" ht="12.75">
      <c r="A3698" s="35" t="s">
        <v>56</v>
      </c>
      <c r="E3698" s="40" t="s">
        <v>5</v>
      </c>
    </row>
    <row r="3699" spans="1:5" ht="12.75">
      <c r="A3699" t="s">
        <v>57</v>
      </c>
      <c r="E3699" s="39" t="s">
        <v>5</v>
      </c>
    </row>
    <row r="3700" spans="1:16" ht="25.5">
      <c r="A3700" t="s">
        <v>49</v>
      </c>
      <c s="34" t="s">
        <v>4657</v>
      </c>
      <c s="34" t="s">
        <v>4658</v>
      </c>
      <c s="35" t="s">
        <v>5</v>
      </c>
      <c s="6" t="s">
        <v>4659</v>
      </c>
      <c s="36" t="s">
        <v>64</v>
      </c>
      <c s="37">
        <v>137.5</v>
      </c>
      <c s="36">
        <v>0</v>
      </c>
      <c s="36">
        <f>ROUND(G3700*H3700,6)</f>
      </c>
      <c r="L3700" s="38">
        <v>0</v>
      </c>
      <c s="32">
        <f>ROUND(ROUND(L3700,2)*ROUND(G3700,3),2)</f>
      </c>
      <c s="36" t="s">
        <v>919</v>
      </c>
      <c>
        <f>(M3700*21)/100</f>
      </c>
      <c t="s">
        <v>27</v>
      </c>
    </row>
    <row r="3701" spans="1:5" ht="25.5">
      <c r="A3701" s="35" t="s">
        <v>55</v>
      </c>
      <c r="E3701" s="39" t="s">
        <v>4659</v>
      </c>
    </row>
    <row r="3702" spans="1:5" ht="12.75">
      <c r="A3702" s="35" t="s">
        <v>56</v>
      </c>
      <c r="E3702" s="40" t="s">
        <v>5</v>
      </c>
    </row>
    <row r="3703" spans="1:5" ht="12.75">
      <c r="A3703" t="s">
        <v>57</v>
      </c>
      <c r="E3703" s="39" t="s">
        <v>5</v>
      </c>
    </row>
    <row r="3704" spans="1:16" ht="12.75">
      <c r="A3704" t="s">
        <v>49</v>
      </c>
      <c s="34" t="s">
        <v>4660</v>
      </c>
      <c s="34" t="s">
        <v>4661</v>
      </c>
      <c s="35" t="s">
        <v>5</v>
      </c>
      <c s="6" t="s">
        <v>4662</v>
      </c>
      <c s="36" t="s">
        <v>236</v>
      </c>
      <c s="37">
        <v>1.403</v>
      </c>
      <c s="36">
        <v>0.55</v>
      </c>
      <c s="36">
        <f>ROUND(G3704*H3704,6)</f>
      </c>
      <c r="L3704" s="38">
        <v>0</v>
      </c>
      <c s="32">
        <f>ROUND(ROUND(L3704,2)*ROUND(G3704,3),2)</f>
      </c>
      <c s="36" t="s">
        <v>919</v>
      </c>
      <c>
        <f>(M3704*21)/100</f>
      </c>
      <c t="s">
        <v>27</v>
      </c>
    </row>
    <row r="3705" spans="1:5" ht="12.75">
      <c r="A3705" s="35" t="s">
        <v>55</v>
      </c>
      <c r="E3705" s="39" t="s">
        <v>4662</v>
      </c>
    </row>
    <row r="3706" spans="1:5" ht="12.75">
      <c r="A3706" s="35" t="s">
        <v>56</v>
      </c>
      <c r="E3706" s="40" t="s">
        <v>5</v>
      </c>
    </row>
    <row r="3707" spans="1:5" ht="12.75">
      <c r="A3707" t="s">
        <v>57</v>
      </c>
      <c r="E3707" s="39" t="s">
        <v>5</v>
      </c>
    </row>
    <row r="3708" spans="1:16" ht="12.75">
      <c r="A3708" t="s">
        <v>49</v>
      </c>
      <c s="34" t="s">
        <v>4663</v>
      </c>
      <c s="34" t="s">
        <v>4664</v>
      </c>
      <c s="35" t="s">
        <v>5</v>
      </c>
      <c s="6" t="s">
        <v>4665</v>
      </c>
      <c s="36" t="s">
        <v>236</v>
      </c>
      <c s="37">
        <v>1.375</v>
      </c>
      <c s="36">
        <v>0.012657</v>
      </c>
      <c s="36">
        <f>ROUND(G3708*H3708,6)</f>
      </c>
      <c r="L3708" s="38">
        <v>0</v>
      </c>
      <c s="32">
        <f>ROUND(ROUND(L3708,2)*ROUND(G3708,3),2)</f>
      </c>
      <c s="36" t="s">
        <v>919</v>
      </c>
      <c>
        <f>(M3708*21)/100</f>
      </c>
      <c t="s">
        <v>27</v>
      </c>
    </row>
    <row r="3709" spans="1:5" ht="12.75">
      <c r="A3709" s="35" t="s">
        <v>55</v>
      </c>
      <c r="E3709" s="39" t="s">
        <v>4665</v>
      </c>
    </row>
    <row r="3710" spans="1:5" ht="12.75">
      <c r="A3710" s="35" t="s">
        <v>56</v>
      </c>
      <c r="E3710" s="40" t="s">
        <v>5</v>
      </c>
    </row>
    <row r="3711" spans="1:5" ht="12.75">
      <c r="A3711" t="s">
        <v>57</v>
      </c>
      <c r="E3711" s="39" t="s">
        <v>5</v>
      </c>
    </row>
    <row r="3712" spans="1:16" ht="25.5">
      <c r="A3712" t="s">
        <v>49</v>
      </c>
      <c s="34" t="s">
        <v>4666</v>
      </c>
      <c s="34" t="s">
        <v>4667</v>
      </c>
      <c s="35" t="s">
        <v>5</v>
      </c>
      <c s="6" t="s">
        <v>4668</v>
      </c>
      <c s="36" t="s">
        <v>423</v>
      </c>
      <c s="37">
        <v>65.1</v>
      </c>
      <c s="36">
        <v>0</v>
      </c>
      <c s="36">
        <f>ROUND(G3712*H3712,6)</f>
      </c>
      <c r="L3712" s="38">
        <v>0</v>
      </c>
      <c s="32">
        <f>ROUND(ROUND(L3712,2)*ROUND(G3712,3),2)</f>
      </c>
      <c s="36" t="s">
        <v>919</v>
      </c>
      <c>
        <f>(M3712*21)/100</f>
      </c>
      <c t="s">
        <v>27</v>
      </c>
    </row>
    <row r="3713" spans="1:5" ht="25.5">
      <c r="A3713" s="35" t="s">
        <v>55</v>
      </c>
      <c r="E3713" s="39" t="s">
        <v>4668</v>
      </c>
    </row>
    <row r="3714" spans="1:5" ht="12.75">
      <c r="A3714" s="35" t="s">
        <v>56</v>
      </c>
      <c r="E3714" s="40" t="s">
        <v>5</v>
      </c>
    </row>
    <row r="3715" spans="1:5" ht="12.75">
      <c r="A3715" t="s">
        <v>57</v>
      </c>
      <c r="E3715" s="39" t="s">
        <v>5</v>
      </c>
    </row>
    <row r="3716" spans="1:16" ht="12.75">
      <c r="A3716" t="s">
        <v>49</v>
      </c>
      <c s="34" t="s">
        <v>4669</v>
      </c>
      <c s="34" t="s">
        <v>4670</v>
      </c>
      <c s="35" t="s">
        <v>5</v>
      </c>
      <c s="6" t="s">
        <v>4671</v>
      </c>
      <c s="36" t="s">
        <v>64</v>
      </c>
      <c s="37">
        <v>157.648</v>
      </c>
      <c s="36">
        <v>0.0023</v>
      </c>
      <c s="36">
        <f>ROUND(G3716*H3716,6)</f>
      </c>
      <c r="L3716" s="38">
        <v>0</v>
      </c>
      <c s="32">
        <f>ROUND(ROUND(L3716,2)*ROUND(G3716,3),2)</f>
      </c>
      <c s="36" t="s">
        <v>99</v>
      </c>
      <c>
        <f>(M3716*21)/100</f>
      </c>
      <c t="s">
        <v>27</v>
      </c>
    </row>
    <row r="3717" spans="1:5" ht="12.75">
      <c r="A3717" s="35" t="s">
        <v>55</v>
      </c>
      <c r="E3717" s="39" t="s">
        <v>4671</v>
      </c>
    </row>
    <row r="3718" spans="1:5" ht="12.75">
      <c r="A3718" s="35" t="s">
        <v>56</v>
      </c>
      <c r="E3718" s="40" t="s">
        <v>5</v>
      </c>
    </row>
    <row r="3719" spans="1:5" ht="12.75">
      <c r="A3719" t="s">
        <v>57</v>
      </c>
      <c r="E3719" s="39" t="s">
        <v>5</v>
      </c>
    </row>
    <row r="3720" spans="1:16" ht="25.5">
      <c r="A3720" t="s">
        <v>49</v>
      </c>
      <c s="34" t="s">
        <v>4672</v>
      </c>
      <c s="34" t="s">
        <v>4673</v>
      </c>
      <c s="35" t="s">
        <v>5</v>
      </c>
      <c s="6" t="s">
        <v>4674</v>
      </c>
      <c s="36" t="s">
        <v>423</v>
      </c>
      <c s="37">
        <v>65.1</v>
      </c>
      <c s="36">
        <v>0.000587</v>
      </c>
      <c s="36">
        <f>ROUND(G3720*H3720,6)</f>
      </c>
      <c r="L3720" s="38">
        <v>0</v>
      </c>
      <c s="32">
        <f>ROUND(ROUND(L3720,2)*ROUND(G3720,3),2)</f>
      </c>
      <c s="36" t="s">
        <v>919</v>
      </c>
      <c>
        <f>(M3720*21)/100</f>
      </c>
      <c t="s">
        <v>27</v>
      </c>
    </row>
    <row r="3721" spans="1:5" ht="25.5">
      <c r="A3721" s="35" t="s">
        <v>55</v>
      </c>
      <c r="E3721" s="39" t="s">
        <v>4674</v>
      </c>
    </row>
    <row r="3722" spans="1:5" ht="12.75">
      <c r="A3722" s="35" t="s">
        <v>56</v>
      </c>
      <c r="E3722" s="40" t="s">
        <v>5</v>
      </c>
    </row>
    <row r="3723" spans="1:5" ht="12.75">
      <c r="A3723" t="s">
        <v>57</v>
      </c>
      <c r="E3723" s="39" t="s">
        <v>5</v>
      </c>
    </row>
    <row r="3724" spans="1:16" ht="12.75">
      <c r="A3724" t="s">
        <v>49</v>
      </c>
      <c s="34" t="s">
        <v>4675</v>
      </c>
      <c s="34" t="s">
        <v>4676</v>
      </c>
      <c s="35" t="s">
        <v>5</v>
      </c>
      <c s="6" t="s">
        <v>4677</v>
      </c>
      <c s="36" t="s">
        <v>64</v>
      </c>
      <c s="37">
        <v>496.919</v>
      </c>
      <c s="36">
        <v>0.00295</v>
      </c>
      <c s="36">
        <f>ROUND(G3724*H3724,6)</f>
      </c>
      <c r="L3724" s="38">
        <v>0</v>
      </c>
      <c s="32">
        <f>ROUND(ROUND(L3724,2)*ROUND(G3724,3),2)</f>
      </c>
      <c s="36" t="s">
        <v>919</v>
      </c>
      <c>
        <f>(M3724*21)/100</f>
      </c>
      <c t="s">
        <v>27</v>
      </c>
    </row>
    <row r="3725" spans="1:5" ht="12.75">
      <c r="A3725" s="35" t="s">
        <v>55</v>
      </c>
      <c r="E3725" s="39" t="s">
        <v>4677</v>
      </c>
    </row>
    <row r="3726" spans="1:5" ht="12.75">
      <c r="A3726" s="35" t="s">
        <v>56</v>
      </c>
      <c r="E3726" s="40" t="s">
        <v>5</v>
      </c>
    </row>
    <row r="3727" spans="1:5" ht="12.75">
      <c r="A3727" t="s">
        <v>57</v>
      </c>
      <c r="E3727" s="39" t="s">
        <v>5</v>
      </c>
    </row>
    <row r="3728" spans="1:16" ht="25.5">
      <c r="A3728" t="s">
        <v>49</v>
      </c>
      <c s="34" t="s">
        <v>4678</v>
      </c>
      <c s="34" t="s">
        <v>4679</v>
      </c>
      <c s="35" t="s">
        <v>5</v>
      </c>
      <c s="6" t="s">
        <v>4680</v>
      </c>
      <c s="36" t="s">
        <v>64</v>
      </c>
      <c s="37">
        <v>16.081</v>
      </c>
      <c s="36">
        <v>0.00215</v>
      </c>
      <c s="36">
        <f>ROUND(G3728*H3728,6)</f>
      </c>
      <c r="L3728" s="38">
        <v>0</v>
      </c>
      <c s="32">
        <f>ROUND(ROUND(L3728,2)*ROUND(G3728,3),2)</f>
      </c>
      <c s="36" t="s">
        <v>919</v>
      </c>
      <c>
        <f>(M3728*21)/100</f>
      </c>
      <c t="s">
        <v>27</v>
      </c>
    </row>
    <row r="3729" spans="1:5" ht="25.5">
      <c r="A3729" s="35" t="s">
        <v>55</v>
      </c>
      <c r="E3729" s="39" t="s">
        <v>4680</v>
      </c>
    </row>
    <row r="3730" spans="1:5" ht="12.75">
      <c r="A3730" s="35" t="s">
        <v>56</v>
      </c>
      <c r="E3730" s="40" t="s">
        <v>5</v>
      </c>
    </row>
    <row r="3731" spans="1:5" ht="12.75">
      <c r="A3731" t="s">
        <v>57</v>
      </c>
      <c r="E3731" s="39" t="s">
        <v>5</v>
      </c>
    </row>
    <row r="3732" spans="1:16" ht="25.5">
      <c r="A3732" t="s">
        <v>49</v>
      </c>
      <c s="34" t="s">
        <v>4681</v>
      </c>
      <c s="34" t="s">
        <v>4682</v>
      </c>
      <c s="35" t="s">
        <v>5</v>
      </c>
      <c s="6" t="s">
        <v>4683</v>
      </c>
      <c s="36" t="s">
        <v>932</v>
      </c>
      <c s="37">
        <v>1.913</v>
      </c>
      <c s="36">
        <v>0</v>
      </c>
      <c s="36">
        <f>ROUND(G3732*H3732,6)</f>
      </c>
      <c r="L3732" s="38">
        <v>0</v>
      </c>
      <c s="32">
        <f>ROUND(ROUND(L3732,2)*ROUND(G3732,3),2)</f>
      </c>
      <c s="36" t="s">
        <v>919</v>
      </c>
      <c>
        <f>(M3732*21)/100</f>
      </c>
      <c t="s">
        <v>27</v>
      </c>
    </row>
    <row r="3733" spans="1:5" ht="25.5">
      <c r="A3733" s="35" t="s">
        <v>55</v>
      </c>
      <c r="E3733" s="39" t="s">
        <v>4683</v>
      </c>
    </row>
    <row r="3734" spans="1:5" ht="12.75">
      <c r="A3734" s="35" t="s">
        <v>56</v>
      </c>
      <c r="E3734" s="40" t="s">
        <v>5</v>
      </c>
    </row>
    <row r="3735" spans="1:5" ht="12.75">
      <c r="A3735" t="s">
        <v>57</v>
      </c>
      <c r="E3735" s="39" t="s">
        <v>5</v>
      </c>
    </row>
    <row r="3736" spans="1:13" ht="12.75">
      <c r="A3736" t="s">
        <v>46</v>
      </c>
      <c r="C3736" s="31" t="s">
        <v>4113</v>
      </c>
      <c r="E3736" s="33" t="s">
        <v>4684</v>
      </c>
      <c r="J3736" s="32">
        <f>0</f>
      </c>
      <c s="32">
        <f>0</f>
      </c>
      <c s="32">
        <f>0+L3737+L3741+L3745+L3749+L3753+L3757</f>
      </c>
      <c s="32">
        <f>0+M3737+M3741+M3745+M3749+M3753+M3757</f>
      </c>
    </row>
    <row r="3737" spans="1:16" ht="38.25">
      <c r="A3737" t="s">
        <v>49</v>
      </c>
      <c s="34" t="s">
        <v>4685</v>
      </c>
      <c s="34" t="s">
        <v>4686</v>
      </c>
      <c s="35" t="s">
        <v>5</v>
      </c>
      <c s="6" t="s">
        <v>4687</v>
      </c>
      <c s="36" t="s">
        <v>423</v>
      </c>
      <c s="37">
        <v>169</v>
      </c>
      <c s="36">
        <v>0.012589</v>
      </c>
      <c s="36">
        <f>ROUND(G3737*H3737,6)</f>
      </c>
      <c r="L3737" s="38">
        <v>0</v>
      </c>
      <c s="32">
        <f>ROUND(ROUND(L3737,2)*ROUND(G3737,3),2)</f>
      </c>
      <c s="36" t="s">
        <v>919</v>
      </c>
      <c>
        <f>(M3737*21)/100</f>
      </c>
      <c t="s">
        <v>27</v>
      </c>
    </row>
    <row r="3738" spans="1:5" ht="38.25">
      <c r="A3738" s="35" t="s">
        <v>55</v>
      </c>
      <c r="E3738" s="39" t="s">
        <v>4688</v>
      </c>
    </row>
    <row r="3739" spans="1:5" ht="12.75">
      <c r="A3739" s="35" t="s">
        <v>56</v>
      </c>
      <c r="E3739" s="40" t="s">
        <v>5</v>
      </c>
    </row>
    <row r="3740" spans="1:5" ht="12.75">
      <c r="A3740" t="s">
        <v>57</v>
      </c>
      <c r="E3740" s="39" t="s">
        <v>5</v>
      </c>
    </row>
    <row r="3741" spans="1:16" ht="25.5">
      <c r="A3741" t="s">
        <v>49</v>
      </c>
      <c s="34" t="s">
        <v>4689</v>
      </c>
      <c s="34" t="s">
        <v>4690</v>
      </c>
      <c s="35" t="s">
        <v>5</v>
      </c>
      <c s="6" t="s">
        <v>4691</v>
      </c>
      <c s="36" t="s">
        <v>423</v>
      </c>
      <c s="37">
        <v>1048</v>
      </c>
      <c s="36">
        <v>0.001253</v>
      </c>
      <c s="36">
        <f>ROUND(G3741*H3741,6)</f>
      </c>
      <c r="L3741" s="38">
        <v>0</v>
      </c>
      <c s="32">
        <f>ROUND(ROUND(L3741,2)*ROUND(G3741,3),2)</f>
      </c>
      <c s="36" t="s">
        <v>919</v>
      </c>
      <c>
        <f>(M3741*21)/100</f>
      </c>
      <c t="s">
        <v>27</v>
      </c>
    </row>
    <row r="3742" spans="1:5" ht="25.5">
      <c r="A3742" s="35" t="s">
        <v>55</v>
      </c>
      <c r="E3742" s="39" t="s">
        <v>4691</v>
      </c>
    </row>
    <row r="3743" spans="1:5" ht="12.75">
      <c r="A3743" s="35" t="s">
        <v>56</v>
      </c>
      <c r="E3743" s="40" t="s">
        <v>5</v>
      </c>
    </row>
    <row r="3744" spans="1:5" ht="12.75">
      <c r="A3744" t="s">
        <v>57</v>
      </c>
      <c r="E3744" s="39" t="s">
        <v>5</v>
      </c>
    </row>
    <row r="3745" spans="1:16" ht="12.75">
      <c r="A3745" t="s">
        <v>49</v>
      </c>
      <c s="34" t="s">
        <v>4692</v>
      </c>
      <c s="34" t="s">
        <v>4693</v>
      </c>
      <c s="35" t="s">
        <v>5</v>
      </c>
      <c s="6" t="s">
        <v>4694</v>
      </c>
      <c s="36" t="s">
        <v>423</v>
      </c>
      <c s="37">
        <v>1100.4</v>
      </c>
      <c s="36">
        <v>0.008</v>
      </c>
      <c s="36">
        <f>ROUND(G3745*H3745,6)</f>
      </c>
      <c r="L3745" s="38">
        <v>0</v>
      </c>
      <c s="32">
        <f>ROUND(ROUND(L3745,2)*ROUND(G3745,3),2)</f>
      </c>
      <c s="36" t="s">
        <v>919</v>
      </c>
      <c>
        <f>(M3745*21)/100</f>
      </c>
      <c t="s">
        <v>27</v>
      </c>
    </row>
    <row r="3746" spans="1:5" ht="12.75">
      <c r="A3746" s="35" t="s">
        <v>55</v>
      </c>
      <c r="E3746" s="39" t="s">
        <v>4694</v>
      </c>
    </row>
    <row r="3747" spans="1:5" ht="12.75">
      <c r="A3747" s="35" t="s">
        <v>56</v>
      </c>
      <c r="E3747" s="40" t="s">
        <v>5</v>
      </c>
    </row>
    <row r="3748" spans="1:5" ht="12.75">
      <c r="A3748" t="s">
        <v>57</v>
      </c>
      <c r="E3748" s="39" t="s">
        <v>5</v>
      </c>
    </row>
    <row r="3749" spans="1:16" ht="12.75">
      <c r="A3749" t="s">
        <v>49</v>
      </c>
      <c s="34" t="s">
        <v>4695</v>
      </c>
      <c s="34" t="s">
        <v>4696</v>
      </c>
      <c s="35" t="s">
        <v>5</v>
      </c>
      <c s="6" t="s">
        <v>4697</v>
      </c>
      <c s="36" t="s">
        <v>423</v>
      </c>
      <c s="37">
        <v>26.544</v>
      </c>
      <c s="36">
        <v>0.02012</v>
      </c>
      <c s="36">
        <f>ROUND(G3749*H3749,6)</f>
      </c>
      <c r="L3749" s="38">
        <v>0</v>
      </c>
      <c s="32">
        <f>ROUND(ROUND(L3749,2)*ROUND(G3749,3),2)</f>
      </c>
      <c s="36" t="s">
        <v>919</v>
      </c>
      <c>
        <f>(M3749*21)/100</f>
      </c>
      <c t="s">
        <v>27</v>
      </c>
    </row>
    <row r="3750" spans="1:5" ht="12.75">
      <c r="A3750" s="35" t="s">
        <v>55</v>
      </c>
      <c r="E3750" s="39" t="s">
        <v>4697</v>
      </c>
    </row>
    <row r="3751" spans="1:5" ht="12.75">
      <c r="A3751" s="35" t="s">
        <v>56</v>
      </c>
      <c r="E3751" s="40" t="s">
        <v>5</v>
      </c>
    </row>
    <row r="3752" spans="1:5" ht="12.75">
      <c r="A3752" t="s">
        <v>57</v>
      </c>
      <c r="E3752" s="39" t="s">
        <v>4698</v>
      </c>
    </row>
    <row r="3753" spans="1:16" ht="25.5">
      <c r="A3753" t="s">
        <v>49</v>
      </c>
      <c s="34" t="s">
        <v>4699</v>
      </c>
      <c s="34" t="s">
        <v>4700</v>
      </c>
      <c s="35" t="s">
        <v>5</v>
      </c>
      <c s="6" t="s">
        <v>4701</v>
      </c>
      <c s="36" t="s">
        <v>53</v>
      </c>
      <c s="37">
        <v>5</v>
      </c>
      <c s="36">
        <v>0.030576</v>
      </c>
      <c s="36">
        <f>ROUND(G3753*H3753,6)</f>
      </c>
      <c r="L3753" s="38">
        <v>0</v>
      </c>
      <c s="32">
        <f>ROUND(ROUND(L3753,2)*ROUND(G3753,3),2)</f>
      </c>
      <c s="36" t="s">
        <v>919</v>
      </c>
      <c>
        <f>(M3753*21)/100</f>
      </c>
      <c t="s">
        <v>27</v>
      </c>
    </row>
    <row r="3754" spans="1:5" ht="38.25">
      <c r="A3754" s="35" t="s">
        <v>55</v>
      </c>
      <c r="E3754" s="39" t="s">
        <v>4702</v>
      </c>
    </row>
    <row r="3755" spans="1:5" ht="12.75">
      <c r="A3755" s="35" t="s">
        <v>56</v>
      </c>
      <c r="E3755" s="40" t="s">
        <v>5</v>
      </c>
    </row>
    <row r="3756" spans="1:5" ht="12.75">
      <c r="A3756" t="s">
        <v>57</v>
      </c>
      <c r="E3756" s="39" t="s">
        <v>4703</v>
      </c>
    </row>
    <row r="3757" spans="1:16" ht="25.5">
      <c r="A3757" t="s">
        <v>49</v>
      </c>
      <c s="34" t="s">
        <v>4704</v>
      </c>
      <c s="34" t="s">
        <v>4705</v>
      </c>
      <c s="35" t="s">
        <v>5</v>
      </c>
      <c s="6" t="s">
        <v>4706</v>
      </c>
      <c s="36" t="s">
        <v>932</v>
      </c>
      <c s="37">
        <v>12.928</v>
      </c>
      <c s="36">
        <v>0</v>
      </c>
      <c s="36">
        <f>ROUND(G3757*H3757,6)</f>
      </c>
      <c r="L3757" s="38">
        <v>0</v>
      </c>
      <c s="32">
        <f>ROUND(ROUND(L3757,2)*ROUND(G3757,3),2)</f>
      </c>
      <c s="36" t="s">
        <v>919</v>
      </c>
      <c>
        <f>(M3757*21)/100</f>
      </c>
      <c t="s">
        <v>27</v>
      </c>
    </row>
    <row r="3758" spans="1:5" ht="25.5">
      <c r="A3758" s="35" t="s">
        <v>55</v>
      </c>
      <c r="E3758" s="39" t="s">
        <v>4706</v>
      </c>
    </row>
    <row r="3759" spans="1:5" ht="12.75">
      <c r="A3759" s="35" t="s">
        <v>56</v>
      </c>
      <c r="E3759" s="40" t="s">
        <v>5</v>
      </c>
    </row>
    <row r="3760" spans="1:5" ht="12.75">
      <c r="A3760" t="s">
        <v>57</v>
      </c>
      <c r="E3760" s="39" t="s">
        <v>5</v>
      </c>
    </row>
    <row r="3761" spans="1:13" ht="12.75">
      <c r="A3761" t="s">
        <v>46</v>
      </c>
      <c r="C3761" s="31" t="s">
        <v>4116</v>
      </c>
      <c r="E3761" s="33" t="s">
        <v>4707</v>
      </c>
      <c r="J3761" s="32">
        <f>0</f>
      </c>
      <c s="32">
        <f>0</f>
      </c>
      <c s="32">
        <f>0+L3762+L3766+L3770+L3774+L3778+L3782+L3786+L3790</f>
      </c>
      <c s="32">
        <f>0+M3762+M3766+M3770+M3774+M3778+M3782+M3786+M3790</f>
      </c>
    </row>
    <row r="3762" spans="1:16" ht="25.5">
      <c r="A3762" t="s">
        <v>49</v>
      </c>
      <c s="34" t="s">
        <v>4708</v>
      </c>
      <c s="34" t="s">
        <v>4709</v>
      </c>
      <c s="35" t="s">
        <v>5</v>
      </c>
      <c s="6" t="s">
        <v>4710</v>
      </c>
      <c s="36" t="s">
        <v>64</v>
      </c>
      <c s="37">
        <v>16.26</v>
      </c>
      <c s="36">
        <v>0.002433</v>
      </c>
      <c s="36">
        <f>ROUND(G3762*H3762,6)</f>
      </c>
      <c r="L3762" s="38">
        <v>0</v>
      </c>
      <c s="32">
        <f>ROUND(ROUND(L3762,2)*ROUND(G3762,3),2)</f>
      </c>
      <c s="36" t="s">
        <v>919</v>
      </c>
      <c>
        <f>(M3762*21)/100</f>
      </c>
      <c t="s">
        <v>27</v>
      </c>
    </row>
    <row r="3763" spans="1:5" ht="25.5">
      <c r="A3763" s="35" t="s">
        <v>55</v>
      </c>
      <c r="E3763" s="39" t="s">
        <v>4710</v>
      </c>
    </row>
    <row r="3764" spans="1:5" ht="12.75">
      <c r="A3764" s="35" t="s">
        <v>56</v>
      </c>
      <c r="E3764" s="40" t="s">
        <v>5</v>
      </c>
    </row>
    <row r="3765" spans="1:5" ht="12.75">
      <c r="A3765" t="s">
        <v>57</v>
      </c>
      <c r="E3765" s="39" t="s">
        <v>4711</v>
      </c>
    </row>
    <row r="3766" spans="1:16" ht="25.5">
      <c r="A3766" t="s">
        <v>49</v>
      </c>
      <c s="34" t="s">
        <v>4712</v>
      </c>
      <c s="34" t="s">
        <v>4713</v>
      </c>
      <c s="35" t="s">
        <v>5</v>
      </c>
      <c s="6" t="s">
        <v>4714</v>
      </c>
      <c s="36" t="s">
        <v>64</v>
      </c>
      <c s="37">
        <v>307.67</v>
      </c>
      <c s="36">
        <v>0.002804</v>
      </c>
      <c s="36">
        <f>ROUND(G3766*H3766,6)</f>
      </c>
      <c r="L3766" s="38">
        <v>0</v>
      </c>
      <c s="32">
        <f>ROUND(ROUND(L3766,2)*ROUND(G3766,3),2)</f>
      </c>
      <c s="36" t="s">
        <v>919</v>
      </c>
      <c>
        <f>(M3766*21)/100</f>
      </c>
      <c t="s">
        <v>27</v>
      </c>
    </row>
    <row r="3767" spans="1:5" ht="25.5">
      <c r="A3767" s="35" t="s">
        <v>55</v>
      </c>
      <c r="E3767" s="39" t="s">
        <v>4714</v>
      </c>
    </row>
    <row r="3768" spans="1:5" ht="12.75">
      <c r="A3768" s="35" t="s">
        <v>56</v>
      </c>
      <c r="E3768" s="40" t="s">
        <v>5</v>
      </c>
    </row>
    <row r="3769" spans="1:5" ht="12.75">
      <c r="A3769" t="s">
        <v>57</v>
      </c>
      <c r="E3769" s="39" t="s">
        <v>5</v>
      </c>
    </row>
    <row r="3770" spans="1:16" ht="25.5">
      <c r="A3770" t="s">
        <v>49</v>
      </c>
      <c s="34" t="s">
        <v>4715</v>
      </c>
      <c s="34" t="s">
        <v>4716</v>
      </c>
      <c s="35" t="s">
        <v>5</v>
      </c>
      <c s="6" t="s">
        <v>4717</v>
      </c>
      <c s="36" t="s">
        <v>64</v>
      </c>
      <c s="37">
        <v>38.4</v>
      </c>
      <c s="36">
        <v>0.003139</v>
      </c>
      <c s="36">
        <f>ROUND(G3770*H3770,6)</f>
      </c>
      <c r="L3770" s="38">
        <v>0</v>
      </c>
      <c s="32">
        <f>ROUND(ROUND(L3770,2)*ROUND(G3770,3),2)</f>
      </c>
      <c s="36" t="s">
        <v>919</v>
      </c>
      <c>
        <f>(M3770*21)/100</f>
      </c>
      <c t="s">
        <v>27</v>
      </c>
    </row>
    <row r="3771" spans="1:5" ht="25.5">
      <c r="A3771" s="35" t="s">
        <v>55</v>
      </c>
      <c r="E3771" s="39" t="s">
        <v>4717</v>
      </c>
    </row>
    <row r="3772" spans="1:5" ht="12.75">
      <c r="A3772" s="35" t="s">
        <v>56</v>
      </c>
      <c r="E3772" s="40" t="s">
        <v>5</v>
      </c>
    </row>
    <row r="3773" spans="1:5" ht="12.75">
      <c r="A3773" t="s">
        <v>57</v>
      </c>
      <c r="E3773" s="39" t="s">
        <v>5</v>
      </c>
    </row>
    <row r="3774" spans="1:16" ht="25.5">
      <c r="A3774" t="s">
        <v>49</v>
      </c>
      <c s="34" t="s">
        <v>4718</v>
      </c>
      <c s="34" t="s">
        <v>4719</v>
      </c>
      <c s="35" t="s">
        <v>5</v>
      </c>
      <c s="6" t="s">
        <v>4720</v>
      </c>
      <c s="36" t="s">
        <v>53</v>
      </c>
      <c s="37">
        <v>23</v>
      </c>
      <c s="36">
        <v>0</v>
      </c>
      <c s="36">
        <f>ROUND(G3774*H3774,6)</f>
      </c>
      <c r="L3774" s="38">
        <v>0</v>
      </c>
      <c s="32">
        <f>ROUND(ROUND(L3774,2)*ROUND(G3774,3),2)</f>
      </c>
      <c s="36" t="s">
        <v>919</v>
      </c>
      <c>
        <f>(M3774*21)/100</f>
      </c>
      <c t="s">
        <v>27</v>
      </c>
    </row>
    <row r="3775" spans="1:5" ht="25.5">
      <c r="A3775" s="35" t="s">
        <v>55</v>
      </c>
      <c r="E3775" s="39" t="s">
        <v>4720</v>
      </c>
    </row>
    <row r="3776" spans="1:5" ht="12.75">
      <c r="A3776" s="35" t="s">
        <v>56</v>
      </c>
      <c r="E3776" s="40" t="s">
        <v>5</v>
      </c>
    </row>
    <row r="3777" spans="1:5" ht="12.75">
      <c r="A3777" t="s">
        <v>57</v>
      </c>
      <c r="E3777" s="39" t="s">
        <v>5</v>
      </c>
    </row>
    <row r="3778" spans="1:16" ht="25.5">
      <c r="A3778" t="s">
        <v>49</v>
      </c>
      <c s="34" t="s">
        <v>4721</v>
      </c>
      <c s="34" t="s">
        <v>4722</v>
      </c>
      <c s="35" t="s">
        <v>5</v>
      </c>
      <c s="6" t="s">
        <v>4723</v>
      </c>
      <c s="36" t="s">
        <v>64</v>
      </c>
      <c s="37">
        <v>17.46</v>
      </c>
      <c s="36">
        <v>0.000454</v>
      </c>
      <c s="36">
        <f>ROUND(G3778*H3778,6)</f>
      </c>
      <c r="L3778" s="38">
        <v>0</v>
      </c>
      <c s="32">
        <f>ROUND(ROUND(L3778,2)*ROUND(G3778,3),2)</f>
      </c>
      <c s="36" t="s">
        <v>919</v>
      </c>
      <c>
        <f>(M3778*21)/100</f>
      </c>
      <c t="s">
        <v>27</v>
      </c>
    </row>
    <row r="3779" spans="1:5" ht="25.5">
      <c r="A3779" s="35" t="s">
        <v>55</v>
      </c>
      <c r="E3779" s="39" t="s">
        <v>4723</v>
      </c>
    </row>
    <row r="3780" spans="1:5" ht="12.75">
      <c r="A3780" s="35" t="s">
        <v>56</v>
      </c>
      <c r="E3780" s="40" t="s">
        <v>5</v>
      </c>
    </row>
    <row r="3781" spans="1:5" ht="12.75">
      <c r="A3781" t="s">
        <v>57</v>
      </c>
      <c r="E3781" s="39" t="s">
        <v>4711</v>
      </c>
    </row>
    <row r="3782" spans="1:16" ht="25.5">
      <c r="A3782" t="s">
        <v>49</v>
      </c>
      <c s="34" t="s">
        <v>4724</v>
      </c>
      <c s="34" t="s">
        <v>4725</v>
      </c>
      <c s="35" t="s">
        <v>5</v>
      </c>
      <c s="6" t="s">
        <v>4726</v>
      </c>
      <c s="36" t="s">
        <v>64</v>
      </c>
      <c s="37">
        <v>160.36</v>
      </c>
      <c s="36">
        <v>0.000663</v>
      </c>
      <c s="36">
        <f>ROUND(G3782*H3782,6)</f>
      </c>
      <c r="L3782" s="38">
        <v>0</v>
      </c>
      <c s="32">
        <f>ROUND(ROUND(L3782,2)*ROUND(G3782,3),2)</f>
      </c>
      <c s="36" t="s">
        <v>919</v>
      </c>
      <c>
        <f>(M3782*21)/100</f>
      </c>
      <c t="s">
        <v>27</v>
      </c>
    </row>
    <row r="3783" spans="1:5" ht="25.5">
      <c r="A3783" s="35" t="s">
        <v>55</v>
      </c>
      <c r="E3783" s="39" t="s">
        <v>4726</v>
      </c>
    </row>
    <row r="3784" spans="1:5" ht="12.75">
      <c r="A3784" s="35" t="s">
        <v>56</v>
      </c>
      <c r="E3784" s="40" t="s">
        <v>5</v>
      </c>
    </row>
    <row r="3785" spans="1:5" ht="12.75">
      <c r="A3785" t="s">
        <v>57</v>
      </c>
      <c r="E3785" s="39" t="s">
        <v>4711</v>
      </c>
    </row>
    <row r="3786" spans="1:16" ht="38.25">
      <c r="A3786" t="s">
        <v>49</v>
      </c>
      <c s="34" t="s">
        <v>4727</v>
      </c>
      <c s="34" t="s">
        <v>4728</v>
      </c>
      <c s="35" t="s">
        <v>5</v>
      </c>
      <c s="6" t="s">
        <v>4729</v>
      </c>
      <c s="36" t="s">
        <v>53</v>
      </c>
      <c s="37">
        <v>18</v>
      </c>
      <c s="36">
        <v>0</v>
      </c>
      <c s="36">
        <f>ROUND(G3786*H3786,6)</f>
      </c>
      <c r="L3786" s="38">
        <v>0</v>
      </c>
      <c s="32">
        <f>ROUND(ROUND(L3786,2)*ROUND(G3786,3),2)</f>
      </c>
      <c s="36" t="s">
        <v>919</v>
      </c>
      <c>
        <f>(M3786*21)/100</f>
      </c>
      <c t="s">
        <v>27</v>
      </c>
    </row>
    <row r="3787" spans="1:5" ht="38.25">
      <c r="A3787" s="35" t="s">
        <v>55</v>
      </c>
      <c r="E3787" s="39" t="s">
        <v>4729</v>
      </c>
    </row>
    <row r="3788" spans="1:5" ht="12.75">
      <c r="A3788" s="35" t="s">
        <v>56</v>
      </c>
      <c r="E3788" s="40" t="s">
        <v>5</v>
      </c>
    </row>
    <row r="3789" spans="1:5" ht="12.75">
      <c r="A3789" t="s">
        <v>57</v>
      </c>
      <c r="E3789" s="39" t="s">
        <v>5</v>
      </c>
    </row>
    <row r="3790" spans="1:16" ht="25.5">
      <c r="A3790" t="s">
        <v>49</v>
      </c>
      <c s="34" t="s">
        <v>4730</v>
      </c>
      <c s="34" t="s">
        <v>4731</v>
      </c>
      <c s="35" t="s">
        <v>5</v>
      </c>
      <c s="6" t="s">
        <v>4732</v>
      </c>
      <c s="36" t="s">
        <v>932</v>
      </c>
      <c s="37">
        <v>1.135</v>
      </c>
      <c s="36">
        <v>0</v>
      </c>
      <c s="36">
        <f>ROUND(G3790*H3790,6)</f>
      </c>
      <c r="L3790" s="38">
        <v>0</v>
      </c>
      <c s="32">
        <f>ROUND(ROUND(L3790,2)*ROUND(G3790,3),2)</f>
      </c>
      <c s="36" t="s">
        <v>919</v>
      </c>
      <c>
        <f>(M3790*21)/100</f>
      </c>
      <c t="s">
        <v>27</v>
      </c>
    </row>
    <row r="3791" spans="1:5" ht="25.5">
      <c r="A3791" s="35" t="s">
        <v>55</v>
      </c>
      <c r="E3791" s="39" t="s">
        <v>4732</v>
      </c>
    </row>
    <row r="3792" spans="1:5" ht="12.75">
      <c r="A3792" s="35" t="s">
        <v>56</v>
      </c>
      <c r="E3792" s="40" t="s">
        <v>5</v>
      </c>
    </row>
    <row r="3793" spans="1:5" ht="12.75">
      <c r="A3793" t="s">
        <v>57</v>
      </c>
      <c r="E3793" s="39" t="s">
        <v>5</v>
      </c>
    </row>
    <row r="3794" spans="1:13" ht="12.75">
      <c r="A3794" t="s">
        <v>46</v>
      </c>
      <c r="C3794" s="31" t="s">
        <v>4122</v>
      </c>
      <c r="E3794" s="33" t="s">
        <v>4733</v>
      </c>
      <c r="J3794" s="32">
        <f>0</f>
      </c>
      <c s="32">
        <f>0</f>
      </c>
      <c s="32">
        <f>0+L3795+L3799+L3803+L3807+L3811+L3815+L3819+L3823+L3827+L3831+L3835+L3839+L3843+L3847+L3851+L3855+L3859+L3863+L3867+L3871+L3875+L3879+L3883</f>
      </c>
      <c s="32">
        <f>0+M3795+M3799+M3803+M3807+M3811+M3815+M3819+M3823+M3827+M3831+M3835+M3839+M3843+M3847+M3851+M3855+M3859+M3863+M3867+M3871+M3875+M3879+M3883</f>
      </c>
    </row>
    <row r="3795" spans="1:16" ht="12.75">
      <c r="A3795" t="s">
        <v>49</v>
      </c>
      <c s="34" t="s">
        <v>4734</v>
      </c>
      <c s="34" t="s">
        <v>4735</v>
      </c>
      <c s="35" t="s">
        <v>5</v>
      </c>
      <c s="6" t="s">
        <v>4736</v>
      </c>
      <c s="36" t="s">
        <v>64</v>
      </c>
      <c s="37">
        <v>7.668</v>
      </c>
      <c s="36">
        <v>0</v>
      </c>
      <c s="36">
        <f>ROUND(G3795*H3795,6)</f>
      </c>
      <c r="L3795" s="38">
        <v>0</v>
      </c>
      <c s="32">
        <f>ROUND(ROUND(L3795,2)*ROUND(G3795,3),2)</f>
      </c>
      <c s="36" t="s">
        <v>919</v>
      </c>
      <c>
        <f>(M3795*21)/100</f>
      </c>
      <c t="s">
        <v>27</v>
      </c>
    </row>
    <row r="3796" spans="1:5" ht="12.75">
      <c r="A3796" s="35" t="s">
        <v>55</v>
      </c>
      <c r="E3796" s="39" t="s">
        <v>4736</v>
      </c>
    </row>
    <row r="3797" spans="1:5" ht="12.75">
      <c r="A3797" s="35" t="s">
        <v>56</v>
      </c>
      <c r="E3797" s="40" t="s">
        <v>5</v>
      </c>
    </row>
    <row r="3798" spans="1:5" ht="12.75">
      <c r="A3798" t="s">
        <v>57</v>
      </c>
      <c r="E3798" s="39" t="s">
        <v>2233</v>
      </c>
    </row>
    <row r="3799" spans="1:16" ht="12.75">
      <c r="A3799" t="s">
        <v>49</v>
      </c>
      <c s="34" t="s">
        <v>4737</v>
      </c>
      <c s="34" t="s">
        <v>4738</v>
      </c>
      <c s="35" t="s">
        <v>5</v>
      </c>
      <c s="6" t="s">
        <v>4739</v>
      </c>
      <c s="36" t="s">
        <v>64</v>
      </c>
      <c s="37">
        <v>8.435</v>
      </c>
      <c s="36">
        <v>0</v>
      </c>
      <c s="36">
        <f>ROUND(G3799*H3799,6)</f>
      </c>
      <c r="L3799" s="38">
        <v>0</v>
      </c>
      <c s="32">
        <f>ROUND(ROUND(L3799,2)*ROUND(G3799,3),2)</f>
      </c>
      <c s="36" t="s">
        <v>919</v>
      </c>
      <c>
        <f>(M3799*21)/100</f>
      </c>
      <c t="s">
        <v>27</v>
      </c>
    </row>
    <row r="3800" spans="1:5" ht="12.75">
      <c r="A3800" s="35" t="s">
        <v>55</v>
      </c>
      <c r="E3800" s="39" t="s">
        <v>4739</v>
      </c>
    </row>
    <row r="3801" spans="1:5" ht="12.75">
      <c r="A3801" s="35" t="s">
        <v>56</v>
      </c>
      <c r="E3801" s="40" t="s">
        <v>5</v>
      </c>
    </row>
    <row r="3802" spans="1:5" ht="12.75">
      <c r="A3802" t="s">
        <v>57</v>
      </c>
      <c r="E3802" s="39" t="s">
        <v>5</v>
      </c>
    </row>
    <row r="3803" spans="1:16" ht="12.75">
      <c r="A3803" t="s">
        <v>49</v>
      </c>
      <c s="34" t="s">
        <v>4740</v>
      </c>
      <c s="34" t="s">
        <v>4741</v>
      </c>
      <c s="35" t="s">
        <v>5</v>
      </c>
      <c s="6" t="s">
        <v>4742</v>
      </c>
      <c s="36" t="s">
        <v>53</v>
      </c>
      <c s="37">
        <v>9</v>
      </c>
      <c s="36">
        <v>1E-05</v>
      </c>
      <c s="36">
        <f>ROUND(G3803*H3803,6)</f>
      </c>
      <c r="L3803" s="38">
        <v>0</v>
      </c>
      <c s="32">
        <f>ROUND(ROUND(L3803,2)*ROUND(G3803,3),2)</f>
      </c>
      <c s="36" t="s">
        <v>99</v>
      </c>
      <c>
        <f>(M3803*21)/100</f>
      </c>
      <c t="s">
        <v>27</v>
      </c>
    </row>
    <row r="3804" spans="1:5" ht="12.75">
      <c r="A3804" s="35" t="s">
        <v>55</v>
      </c>
      <c r="E3804" s="39" t="s">
        <v>4742</v>
      </c>
    </row>
    <row r="3805" spans="1:5" ht="12.75">
      <c r="A3805" s="35" t="s">
        <v>56</v>
      </c>
      <c r="E3805" s="40" t="s">
        <v>5</v>
      </c>
    </row>
    <row r="3806" spans="1:5" ht="12.75">
      <c r="A3806" t="s">
        <v>57</v>
      </c>
      <c r="E3806" s="39" t="s">
        <v>5</v>
      </c>
    </row>
    <row r="3807" spans="1:16" ht="25.5">
      <c r="A3807" t="s">
        <v>49</v>
      </c>
      <c s="34" t="s">
        <v>4743</v>
      </c>
      <c s="34" t="s">
        <v>4744</v>
      </c>
      <c s="35" t="s">
        <v>5</v>
      </c>
      <c s="6" t="s">
        <v>4745</v>
      </c>
      <c s="36" t="s">
        <v>423</v>
      </c>
      <c s="37">
        <v>50.35</v>
      </c>
      <c s="36">
        <v>0</v>
      </c>
      <c s="36">
        <f>ROUND(G3807*H3807,6)</f>
      </c>
      <c r="L3807" s="38">
        <v>0</v>
      </c>
      <c s="32">
        <f>ROUND(ROUND(L3807,2)*ROUND(G3807,3),2)</f>
      </c>
      <c s="36" t="s">
        <v>919</v>
      </c>
      <c>
        <f>(M3807*21)/100</f>
      </c>
      <c t="s">
        <v>27</v>
      </c>
    </row>
    <row r="3808" spans="1:5" ht="25.5">
      <c r="A3808" s="35" t="s">
        <v>55</v>
      </c>
      <c r="E3808" s="39" t="s">
        <v>4745</v>
      </c>
    </row>
    <row r="3809" spans="1:5" ht="12.75">
      <c r="A3809" s="35" t="s">
        <v>56</v>
      </c>
      <c r="E3809" s="40" t="s">
        <v>5</v>
      </c>
    </row>
    <row r="3810" spans="1:5" ht="12.75">
      <c r="A3810" t="s">
        <v>57</v>
      </c>
      <c r="E3810" s="39" t="s">
        <v>5</v>
      </c>
    </row>
    <row r="3811" spans="1:16" ht="12.75">
      <c r="A3811" t="s">
        <v>49</v>
      </c>
      <c s="34" t="s">
        <v>4746</v>
      </c>
      <c s="34" t="s">
        <v>4747</v>
      </c>
      <c s="35" t="s">
        <v>5</v>
      </c>
      <c s="6" t="s">
        <v>4748</v>
      </c>
      <c s="36" t="s">
        <v>423</v>
      </c>
      <c s="37">
        <v>55.385</v>
      </c>
      <c s="36">
        <v>0.01533</v>
      </c>
      <c s="36">
        <f>ROUND(G3811*H3811,6)</f>
      </c>
      <c r="L3811" s="38">
        <v>0</v>
      </c>
      <c s="32">
        <f>ROUND(ROUND(L3811,2)*ROUND(G3811,3),2)</f>
      </c>
      <c s="36" t="s">
        <v>99</v>
      </c>
      <c>
        <f>(M3811*21)/100</f>
      </c>
      <c t="s">
        <v>27</v>
      </c>
    </row>
    <row r="3812" spans="1:5" ht="12.75">
      <c r="A3812" s="35" t="s">
        <v>55</v>
      </c>
      <c r="E3812" s="39" t="s">
        <v>4748</v>
      </c>
    </row>
    <row r="3813" spans="1:5" ht="12.75">
      <c r="A3813" s="35" t="s">
        <v>56</v>
      </c>
      <c r="E3813" s="40" t="s">
        <v>5</v>
      </c>
    </row>
    <row r="3814" spans="1:5" ht="12.75">
      <c r="A3814" t="s">
        <v>57</v>
      </c>
      <c r="E3814" s="39" t="s">
        <v>5</v>
      </c>
    </row>
    <row r="3815" spans="1:16" ht="12.75">
      <c r="A3815" t="s">
        <v>49</v>
      </c>
      <c s="34" t="s">
        <v>4749</v>
      </c>
      <c s="34" t="s">
        <v>4750</v>
      </c>
      <c s="35" t="s">
        <v>5</v>
      </c>
      <c s="6" t="s">
        <v>4751</v>
      </c>
      <c s="36" t="s">
        <v>64</v>
      </c>
      <c s="37">
        <v>70</v>
      </c>
      <c s="36">
        <v>0</v>
      </c>
      <c s="36">
        <f>ROUND(G3815*H3815,6)</f>
      </c>
      <c r="L3815" s="38">
        <v>0</v>
      </c>
      <c s="32">
        <f>ROUND(ROUND(L3815,2)*ROUND(G3815,3),2)</f>
      </c>
      <c s="36" t="s">
        <v>919</v>
      </c>
      <c>
        <f>(M3815*21)/100</f>
      </c>
      <c t="s">
        <v>27</v>
      </c>
    </row>
    <row r="3816" spans="1:5" ht="12.75">
      <c r="A3816" s="35" t="s">
        <v>55</v>
      </c>
      <c r="E3816" s="39" t="s">
        <v>4751</v>
      </c>
    </row>
    <row r="3817" spans="1:5" ht="12.75">
      <c r="A3817" s="35" t="s">
        <v>56</v>
      </c>
      <c r="E3817" s="40" t="s">
        <v>5</v>
      </c>
    </row>
    <row r="3818" spans="1:5" ht="12.75">
      <c r="A3818" t="s">
        <v>57</v>
      </c>
      <c r="E3818" s="39" t="s">
        <v>5</v>
      </c>
    </row>
    <row r="3819" spans="1:16" ht="12.75">
      <c r="A3819" t="s">
        <v>49</v>
      </c>
      <c s="34" t="s">
        <v>4752</v>
      </c>
      <c s="34" t="s">
        <v>4753</v>
      </c>
      <c s="35" t="s">
        <v>5</v>
      </c>
      <c s="6" t="s">
        <v>4754</v>
      </c>
      <c s="36" t="s">
        <v>236</v>
      </c>
      <c s="37">
        <v>0.176</v>
      </c>
      <c s="36">
        <v>0.55</v>
      </c>
      <c s="36">
        <f>ROUND(G3819*H3819,6)</f>
      </c>
      <c r="L3819" s="38">
        <v>0</v>
      </c>
      <c s="32">
        <f>ROUND(ROUND(L3819,2)*ROUND(G3819,3),2)</f>
      </c>
      <c s="36" t="s">
        <v>919</v>
      </c>
      <c>
        <f>(M3819*21)/100</f>
      </c>
      <c t="s">
        <v>27</v>
      </c>
    </row>
    <row r="3820" spans="1:5" ht="12.75">
      <c r="A3820" s="35" t="s">
        <v>55</v>
      </c>
      <c r="E3820" s="39" t="s">
        <v>4754</v>
      </c>
    </row>
    <row r="3821" spans="1:5" ht="12.75">
      <c r="A3821" s="35" t="s">
        <v>56</v>
      </c>
      <c r="E3821" s="40" t="s">
        <v>5</v>
      </c>
    </row>
    <row r="3822" spans="1:5" ht="12.75">
      <c r="A3822" t="s">
        <v>57</v>
      </c>
      <c r="E3822" s="39" t="s">
        <v>5</v>
      </c>
    </row>
    <row r="3823" spans="1:16" ht="12.75">
      <c r="A3823" t="s">
        <v>49</v>
      </c>
      <c s="34" t="s">
        <v>4755</v>
      </c>
      <c s="34" t="s">
        <v>4756</v>
      </c>
      <c s="35" t="s">
        <v>5</v>
      </c>
      <c s="6" t="s">
        <v>4757</v>
      </c>
      <c s="36" t="s">
        <v>865</v>
      </c>
      <c s="37">
        <v>1</v>
      </c>
      <c s="36">
        <v>0.025</v>
      </c>
      <c s="36">
        <f>ROUND(G3823*H3823,6)</f>
      </c>
      <c r="L3823" s="38">
        <v>0</v>
      </c>
      <c s="32">
        <f>ROUND(ROUND(L3823,2)*ROUND(G3823,3),2)</f>
      </c>
      <c s="36" t="s">
        <v>99</v>
      </c>
      <c>
        <f>(M3823*21)/100</f>
      </c>
      <c t="s">
        <v>27</v>
      </c>
    </row>
    <row r="3824" spans="1:5" ht="12.75">
      <c r="A3824" s="35" t="s">
        <v>55</v>
      </c>
      <c r="E3824" s="39" t="s">
        <v>4757</v>
      </c>
    </row>
    <row r="3825" spans="1:5" ht="12.75">
      <c r="A3825" s="35" t="s">
        <v>56</v>
      </c>
      <c r="E3825" s="40" t="s">
        <v>5</v>
      </c>
    </row>
    <row r="3826" spans="1:5" ht="12.75">
      <c r="A3826" t="s">
        <v>57</v>
      </c>
      <c r="E3826" s="39" t="s">
        <v>4698</v>
      </c>
    </row>
    <row r="3827" spans="1:16" ht="25.5">
      <c r="A3827" t="s">
        <v>49</v>
      </c>
      <c s="34" t="s">
        <v>4758</v>
      </c>
      <c s="34" t="s">
        <v>4759</v>
      </c>
      <c s="35" t="s">
        <v>5</v>
      </c>
      <c s="6" t="s">
        <v>4760</v>
      </c>
      <c s="36" t="s">
        <v>53</v>
      </c>
      <c s="37">
        <v>1</v>
      </c>
      <c s="36">
        <v>0</v>
      </c>
      <c s="36">
        <f>ROUND(G3827*H3827,6)</f>
      </c>
      <c r="L3827" s="38">
        <v>0</v>
      </c>
      <c s="32">
        <f>ROUND(ROUND(L3827,2)*ROUND(G3827,3),2)</f>
      </c>
      <c s="36" t="s">
        <v>919</v>
      </c>
      <c>
        <f>(M3827*21)/100</f>
      </c>
      <c t="s">
        <v>27</v>
      </c>
    </row>
    <row r="3828" spans="1:5" ht="25.5">
      <c r="A3828" s="35" t="s">
        <v>55</v>
      </c>
      <c r="E3828" s="39" t="s">
        <v>4760</v>
      </c>
    </row>
    <row r="3829" spans="1:5" ht="12.75">
      <c r="A3829" s="35" t="s">
        <v>56</v>
      </c>
      <c r="E3829" s="40" t="s">
        <v>5</v>
      </c>
    </row>
    <row r="3830" spans="1:5" ht="12.75">
      <c r="A3830" t="s">
        <v>57</v>
      </c>
      <c r="E3830" s="39" t="s">
        <v>5</v>
      </c>
    </row>
    <row r="3831" spans="1:16" ht="12.75">
      <c r="A3831" t="s">
        <v>49</v>
      </c>
      <c s="34" t="s">
        <v>4761</v>
      </c>
      <c s="34" t="s">
        <v>4762</v>
      </c>
      <c s="35" t="s">
        <v>5</v>
      </c>
      <c s="6" t="s">
        <v>4763</v>
      </c>
      <c s="36" t="s">
        <v>53</v>
      </c>
      <c s="37">
        <v>1</v>
      </c>
      <c s="36">
        <v>0.016</v>
      </c>
      <c s="36">
        <f>ROUND(G3831*H3831,6)</f>
      </c>
      <c r="L3831" s="38">
        <v>0</v>
      </c>
      <c s="32">
        <f>ROUND(ROUND(L3831,2)*ROUND(G3831,3),2)</f>
      </c>
      <c s="36" t="s">
        <v>99</v>
      </c>
      <c>
        <f>(M3831*21)/100</f>
      </c>
      <c t="s">
        <v>27</v>
      </c>
    </row>
    <row r="3832" spans="1:5" ht="12.75">
      <c r="A3832" s="35" t="s">
        <v>55</v>
      </c>
      <c r="E3832" s="39" t="s">
        <v>4763</v>
      </c>
    </row>
    <row r="3833" spans="1:5" ht="12.75">
      <c r="A3833" s="35" t="s">
        <v>56</v>
      </c>
      <c r="E3833" s="40" t="s">
        <v>5</v>
      </c>
    </row>
    <row r="3834" spans="1:5" ht="12.75">
      <c r="A3834" t="s">
        <v>57</v>
      </c>
      <c r="E3834" s="39" t="s">
        <v>4764</v>
      </c>
    </row>
    <row r="3835" spans="1:16" ht="12.75">
      <c r="A3835" t="s">
        <v>49</v>
      </c>
      <c s="34" t="s">
        <v>4765</v>
      </c>
      <c s="34" t="s">
        <v>4766</v>
      </c>
      <c s="35" t="s">
        <v>5</v>
      </c>
      <c s="6" t="s">
        <v>4767</v>
      </c>
      <c s="36" t="s">
        <v>865</v>
      </c>
      <c s="37">
        <v>1</v>
      </c>
      <c s="36">
        <v>0</v>
      </c>
      <c s="36">
        <f>ROUND(G3835*H3835,6)</f>
      </c>
      <c r="L3835" s="38">
        <v>0</v>
      </c>
      <c s="32">
        <f>ROUND(ROUND(L3835,2)*ROUND(G3835,3),2)</f>
      </c>
      <c s="36" t="s">
        <v>99</v>
      </c>
      <c>
        <f>(M3835*21)/100</f>
      </c>
      <c t="s">
        <v>27</v>
      </c>
    </row>
    <row r="3836" spans="1:5" ht="12.75">
      <c r="A3836" s="35" t="s">
        <v>55</v>
      </c>
      <c r="E3836" s="39" t="s">
        <v>4767</v>
      </c>
    </row>
    <row r="3837" spans="1:5" ht="12.75">
      <c r="A3837" s="35" t="s">
        <v>56</v>
      </c>
      <c r="E3837" s="40" t="s">
        <v>5</v>
      </c>
    </row>
    <row r="3838" spans="1:5" ht="51">
      <c r="A3838" t="s">
        <v>57</v>
      </c>
      <c r="E3838" s="39" t="s">
        <v>4768</v>
      </c>
    </row>
    <row r="3839" spans="1:16" ht="12.75">
      <c r="A3839" t="s">
        <v>49</v>
      </c>
      <c s="34" t="s">
        <v>4769</v>
      </c>
      <c s="34" t="s">
        <v>4770</v>
      </c>
      <c s="35" t="s">
        <v>5</v>
      </c>
      <c s="6" t="s">
        <v>4771</v>
      </c>
      <c s="36" t="s">
        <v>865</v>
      </c>
      <c s="37">
        <v>1</v>
      </c>
      <c s="36">
        <v>0</v>
      </c>
      <c s="36">
        <f>ROUND(G3839*H3839,6)</f>
      </c>
      <c r="L3839" s="38">
        <v>0</v>
      </c>
      <c s="32">
        <f>ROUND(ROUND(L3839,2)*ROUND(G3839,3),2)</f>
      </c>
      <c s="36" t="s">
        <v>99</v>
      </c>
      <c>
        <f>(M3839*21)/100</f>
      </c>
      <c t="s">
        <v>27</v>
      </c>
    </row>
    <row r="3840" spans="1:5" ht="12.75">
      <c r="A3840" s="35" t="s">
        <v>55</v>
      </c>
      <c r="E3840" s="39" t="s">
        <v>4771</v>
      </c>
    </row>
    <row r="3841" spans="1:5" ht="12.75">
      <c r="A3841" s="35" t="s">
        <v>56</v>
      </c>
      <c r="E3841" s="40" t="s">
        <v>5</v>
      </c>
    </row>
    <row r="3842" spans="1:5" ht="12.75">
      <c r="A3842" t="s">
        <v>57</v>
      </c>
      <c r="E3842" s="39" t="s">
        <v>4698</v>
      </c>
    </row>
    <row r="3843" spans="1:16" ht="12.75">
      <c r="A3843" t="s">
        <v>49</v>
      </c>
      <c s="34" t="s">
        <v>4772</v>
      </c>
      <c s="34" t="s">
        <v>4773</v>
      </c>
      <c s="35" t="s">
        <v>5</v>
      </c>
      <c s="6" t="s">
        <v>4774</v>
      </c>
      <c s="36" t="s">
        <v>865</v>
      </c>
      <c s="37">
        <v>1</v>
      </c>
      <c s="36">
        <v>0</v>
      </c>
      <c s="36">
        <f>ROUND(G3843*H3843,6)</f>
      </c>
      <c r="L3843" s="38">
        <v>0</v>
      </c>
      <c s="32">
        <f>ROUND(ROUND(L3843,2)*ROUND(G3843,3),2)</f>
      </c>
      <c s="36" t="s">
        <v>99</v>
      </c>
      <c>
        <f>(M3843*21)/100</f>
      </c>
      <c t="s">
        <v>27</v>
      </c>
    </row>
    <row r="3844" spans="1:5" ht="12.75">
      <c r="A3844" s="35" t="s">
        <v>55</v>
      </c>
      <c r="E3844" s="39" t="s">
        <v>4774</v>
      </c>
    </row>
    <row r="3845" spans="1:5" ht="12.75">
      <c r="A3845" s="35" t="s">
        <v>56</v>
      </c>
      <c r="E3845" s="40" t="s">
        <v>5</v>
      </c>
    </row>
    <row r="3846" spans="1:5" ht="12.75">
      <c r="A3846" t="s">
        <v>57</v>
      </c>
      <c r="E3846" s="39" t="s">
        <v>4698</v>
      </c>
    </row>
    <row r="3847" spans="1:16" ht="12.75">
      <c r="A3847" t="s">
        <v>49</v>
      </c>
      <c s="34" t="s">
        <v>4775</v>
      </c>
      <c s="34" t="s">
        <v>4776</v>
      </c>
      <c s="35" t="s">
        <v>5</v>
      </c>
      <c s="6" t="s">
        <v>4777</v>
      </c>
      <c s="36" t="s">
        <v>865</v>
      </c>
      <c s="37">
        <v>1</v>
      </c>
      <c s="36">
        <v>0</v>
      </c>
      <c s="36">
        <f>ROUND(G3847*H3847,6)</f>
      </c>
      <c r="L3847" s="38">
        <v>0</v>
      </c>
      <c s="32">
        <f>ROUND(ROUND(L3847,2)*ROUND(G3847,3),2)</f>
      </c>
      <c s="36" t="s">
        <v>99</v>
      </c>
      <c>
        <f>(M3847*21)/100</f>
      </c>
      <c t="s">
        <v>27</v>
      </c>
    </row>
    <row r="3848" spans="1:5" ht="12.75">
      <c r="A3848" s="35" t="s">
        <v>55</v>
      </c>
      <c r="E3848" s="39" t="s">
        <v>4777</v>
      </c>
    </row>
    <row r="3849" spans="1:5" ht="12.75">
      <c r="A3849" s="35" t="s">
        <v>56</v>
      </c>
      <c r="E3849" s="40" t="s">
        <v>5</v>
      </c>
    </row>
    <row r="3850" spans="1:5" ht="12.75">
      <c r="A3850" t="s">
        <v>57</v>
      </c>
      <c r="E3850" s="39" t="s">
        <v>4698</v>
      </c>
    </row>
    <row r="3851" spans="1:16" ht="12.75">
      <c r="A3851" t="s">
        <v>49</v>
      </c>
      <c s="34" t="s">
        <v>4778</v>
      </c>
      <c s="34" t="s">
        <v>4779</v>
      </c>
      <c s="35" t="s">
        <v>5</v>
      </c>
      <c s="6" t="s">
        <v>4780</v>
      </c>
      <c s="36" t="s">
        <v>865</v>
      </c>
      <c s="37">
        <v>2</v>
      </c>
      <c s="36">
        <v>0</v>
      </c>
      <c s="36">
        <f>ROUND(G3851*H3851,6)</f>
      </c>
      <c r="L3851" s="38">
        <v>0</v>
      </c>
      <c s="32">
        <f>ROUND(ROUND(L3851,2)*ROUND(G3851,3),2)</f>
      </c>
      <c s="36" t="s">
        <v>99</v>
      </c>
      <c>
        <f>(M3851*21)/100</f>
      </c>
      <c t="s">
        <v>27</v>
      </c>
    </row>
    <row r="3852" spans="1:5" ht="12.75">
      <c r="A3852" s="35" t="s">
        <v>55</v>
      </c>
      <c r="E3852" s="39" t="s">
        <v>4780</v>
      </c>
    </row>
    <row r="3853" spans="1:5" ht="12.75">
      <c r="A3853" s="35" t="s">
        <v>56</v>
      </c>
      <c r="E3853" s="40" t="s">
        <v>5</v>
      </c>
    </row>
    <row r="3854" spans="1:5" ht="12.75">
      <c r="A3854" t="s">
        <v>57</v>
      </c>
      <c r="E3854" s="39" t="s">
        <v>4698</v>
      </c>
    </row>
    <row r="3855" spans="1:16" ht="12.75">
      <c r="A3855" t="s">
        <v>49</v>
      </c>
      <c s="34" t="s">
        <v>4781</v>
      </c>
      <c s="34" t="s">
        <v>4782</v>
      </c>
      <c s="35" t="s">
        <v>5</v>
      </c>
      <c s="6" t="s">
        <v>4783</v>
      </c>
      <c s="36" t="s">
        <v>865</v>
      </c>
      <c s="37">
        <v>1</v>
      </c>
      <c s="36">
        <v>0</v>
      </c>
      <c s="36">
        <f>ROUND(G3855*H3855,6)</f>
      </c>
      <c r="L3855" s="38">
        <v>0</v>
      </c>
      <c s="32">
        <f>ROUND(ROUND(L3855,2)*ROUND(G3855,3),2)</f>
      </c>
      <c s="36" t="s">
        <v>99</v>
      </c>
      <c>
        <f>(M3855*21)/100</f>
      </c>
      <c t="s">
        <v>27</v>
      </c>
    </row>
    <row r="3856" spans="1:5" ht="12.75">
      <c r="A3856" s="35" t="s">
        <v>55</v>
      </c>
      <c r="E3856" s="39" t="s">
        <v>4783</v>
      </c>
    </row>
    <row r="3857" spans="1:5" ht="12.75">
      <c r="A3857" s="35" t="s">
        <v>56</v>
      </c>
      <c r="E3857" s="40" t="s">
        <v>5</v>
      </c>
    </row>
    <row r="3858" spans="1:5" ht="12.75">
      <c r="A3858" t="s">
        <v>57</v>
      </c>
      <c r="E3858" s="39" t="s">
        <v>4698</v>
      </c>
    </row>
    <row r="3859" spans="1:16" ht="25.5">
      <c r="A3859" t="s">
        <v>49</v>
      </c>
      <c s="34" t="s">
        <v>4784</v>
      </c>
      <c s="34" t="s">
        <v>4785</v>
      </c>
      <c s="35" t="s">
        <v>5</v>
      </c>
      <c s="6" t="s">
        <v>4786</v>
      </c>
      <c s="36" t="s">
        <v>53</v>
      </c>
      <c s="37">
        <v>9</v>
      </c>
      <c s="36">
        <v>0</v>
      </c>
      <c s="36">
        <f>ROUND(G3859*H3859,6)</f>
      </c>
      <c r="L3859" s="38">
        <v>0</v>
      </c>
      <c s="32">
        <f>ROUND(ROUND(L3859,2)*ROUND(G3859,3),2)</f>
      </c>
      <c s="36" t="s">
        <v>919</v>
      </c>
      <c>
        <f>(M3859*21)/100</f>
      </c>
      <c t="s">
        <v>27</v>
      </c>
    </row>
    <row r="3860" spans="1:5" ht="25.5">
      <c r="A3860" s="35" t="s">
        <v>55</v>
      </c>
      <c r="E3860" s="39" t="s">
        <v>4786</v>
      </c>
    </row>
    <row r="3861" spans="1:5" ht="12.75">
      <c r="A3861" s="35" t="s">
        <v>56</v>
      </c>
      <c r="E3861" s="40" t="s">
        <v>5</v>
      </c>
    </row>
    <row r="3862" spans="1:5" ht="12.75">
      <c r="A3862" t="s">
        <v>57</v>
      </c>
      <c r="E3862" s="39" t="s">
        <v>4698</v>
      </c>
    </row>
    <row r="3863" spans="1:16" ht="12.75">
      <c r="A3863" t="s">
        <v>49</v>
      </c>
      <c s="34" t="s">
        <v>4787</v>
      </c>
      <c s="34" t="s">
        <v>4788</v>
      </c>
      <c s="35" t="s">
        <v>5</v>
      </c>
      <c s="6" t="s">
        <v>4789</v>
      </c>
      <c s="36" t="s">
        <v>64</v>
      </c>
      <c s="37">
        <v>26.336</v>
      </c>
      <c s="36">
        <v>0.0015</v>
      </c>
      <c s="36">
        <f>ROUND(G3863*H3863,6)</f>
      </c>
      <c r="L3863" s="38">
        <v>0</v>
      </c>
      <c s="32">
        <f>ROUND(ROUND(L3863,2)*ROUND(G3863,3),2)</f>
      </c>
      <c s="36" t="s">
        <v>919</v>
      </c>
      <c>
        <f>(M3863*21)/100</f>
      </c>
      <c t="s">
        <v>27</v>
      </c>
    </row>
    <row r="3864" spans="1:5" ht="12.75">
      <c r="A3864" s="35" t="s">
        <v>55</v>
      </c>
      <c r="E3864" s="39" t="s">
        <v>4789</v>
      </c>
    </row>
    <row r="3865" spans="1:5" ht="12.75">
      <c r="A3865" s="35" t="s">
        <v>56</v>
      </c>
      <c r="E3865" s="40" t="s">
        <v>5</v>
      </c>
    </row>
    <row r="3866" spans="1:5" ht="12.75">
      <c r="A3866" t="s">
        <v>57</v>
      </c>
      <c r="E3866" s="39" t="s">
        <v>5</v>
      </c>
    </row>
    <row r="3867" spans="1:16" ht="12.75">
      <c r="A3867" t="s">
        <v>49</v>
      </c>
      <c s="34" t="s">
        <v>4790</v>
      </c>
      <c s="34" t="s">
        <v>4791</v>
      </c>
      <c s="35" t="s">
        <v>5</v>
      </c>
      <c s="6" t="s">
        <v>4792</v>
      </c>
      <c s="36" t="s">
        <v>4793</v>
      </c>
      <c s="37">
        <v>9</v>
      </c>
      <c s="36">
        <v>0.0002</v>
      </c>
      <c s="36">
        <f>ROUND(G3867*H3867,6)</f>
      </c>
      <c r="L3867" s="38">
        <v>0</v>
      </c>
      <c s="32">
        <f>ROUND(ROUND(L3867,2)*ROUND(G3867,3),2)</f>
      </c>
      <c s="36" t="s">
        <v>919</v>
      </c>
      <c>
        <f>(M3867*21)/100</f>
      </c>
      <c t="s">
        <v>27</v>
      </c>
    </row>
    <row r="3868" spans="1:5" ht="12.75">
      <c r="A3868" s="35" t="s">
        <v>55</v>
      </c>
      <c r="E3868" s="39" t="s">
        <v>4792</v>
      </c>
    </row>
    <row r="3869" spans="1:5" ht="12.75">
      <c r="A3869" s="35" t="s">
        <v>56</v>
      </c>
      <c r="E3869" s="40" t="s">
        <v>5</v>
      </c>
    </row>
    <row r="3870" spans="1:5" ht="12.75">
      <c r="A3870" t="s">
        <v>57</v>
      </c>
      <c r="E3870" s="39" t="s">
        <v>5</v>
      </c>
    </row>
    <row r="3871" spans="1:16" ht="25.5">
      <c r="A3871" t="s">
        <v>49</v>
      </c>
      <c s="34" t="s">
        <v>4794</v>
      </c>
      <c s="34" t="s">
        <v>4795</v>
      </c>
      <c s="35" t="s">
        <v>5</v>
      </c>
      <c s="6" t="s">
        <v>4796</v>
      </c>
      <c s="36" t="s">
        <v>53</v>
      </c>
      <c s="37">
        <v>60</v>
      </c>
      <c s="36">
        <v>0</v>
      </c>
      <c s="36">
        <f>ROUND(G3871*H3871,6)</f>
      </c>
      <c r="L3871" s="38">
        <v>0</v>
      </c>
      <c s="32">
        <f>ROUND(ROUND(L3871,2)*ROUND(G3871,3),2)</f>
      </c>
      <c s="36" t="s">
        <v>919</v>
      </c>
      <c>
        <f>(M3871*21)/100</f>
      </c>
      <c t="s">
        <v>27</v>
      </c>
    </row>
    <row r="3872" spans="1:5" ht="25.5">
      <c r="A3872" s="35" t="s">
        <v>55</v>
      </c>
      <c r="E3872" s="39" t="s">
        <v>4796</v>
      </c>
    </row>
    <row r="3873" spans="1:5" ht="12.75">
      <c r="A3873" s="35" t="s">
        <v>56</v>
      </c>
      <c r="E3873" s="40" t="s">
        <v>5</v>
      </c>
    </row>
    <row r="3874" spans="1:5" ht="12.75">
      <c r="A3874" t="s">
        <v>57</v>
      </c>
      <c r="E3874" s="39" t="s">
        <v>4698</v>
      </c>
    </row>
    <row r="3875" spans="1:16" ht="12.75">
      <c r="A3875" t="s">
        <v>49</v>
      </c>
      <c s="34" t="s">
        <v>4797</v>
      </c>
      <c s="34" t="s">
        <v>4798</v>
      </c>
      <c s="35" t="s">
        <v>5</v>
      </c>
      <c s="6" t="s">
        <v>4799</v>
      </c>
      <c s="36" t="s">
        <v>64</v>
      </c>
      <c s="37">
        <v>141.025</v>
      </c>
      <c s="36">
        <v>0.0021</v>
      </c>
      <c s="36">
        <f>ROUND(G3875*H3875,6)</f>
      </c>
      <c r="L3875" s="38">
        <v>0</v>
      </c>
      <c s="32">
        <f>ROUND(ROUND(L3875,2)*ROUND(G3875,3),2)</f>
      </c>
      <c s="36" t="s">
        <v>919</v>
      </c>
      <c>
        <f>(M3875*21)/100</f>
      </c>
      <c t="s">
        <v>27</v>
      </c>
    </row>
    <row r="3876" spans="1:5" ht="12.75">
      <c r="A3876" s="35" t="s">
        <v>55</v>
      </c>
      <c r="E3876" s="39" t="s">
        <v>4799</v>
      </c>
    </row>
    <row r="3877" spans="1:5" ht="12.75">
      <c r="A3877" s="35" t="s">
        <v>56</v>
      </c>
      <c r="E3877" s="40" t="s">
        <v>5</v>
      </c>
    </row>
    <row r="3878" spans="1:5" ht="12.75">
      <c r="A3878" t="s">
        <v>57</v>
      </c>
      <c r="E3878" s="39" t="s">
        <v>5</v>
      </c>
    </row>
    <row r="3879" spans="1:16" ht="12.75">
      <c r="A3879" t="s">
        <v>49</v>
      </c>
      <c s="34" t="s">
        <v>4800</v>
      </c>
      <c s="34" t="s">
        <v>4791</v>
      </c>
      <c s="35" t="s">
        <v>103</v>
      </c>
      <c s="6" t="s">
        <v>4792</v>
      </c>
      <c s="36" t="s">
        <v>4793</v>
      </c>
      <c s="37">
        <v>60</v>
      </c>
      <c s="36">
        <v>0.0002</v>
      </c>
      <c s="36">
        <f>ROUND(G3879*H3879,6)</f>
      </c>
      <c r="L3879" s="38">
        <v>0</v>
      </c>
      <c s="32">
        <f>ROUND(ROUND(L3879,2)*ROUND(G3879,3),2)</f>
      </c>
      <c s="36" t="s">
        <v>919</v>
      </c>
      <c>
        <f>(M3879*21)/100</f>
      </c>
      <c t="s">
        <v>27</v>
      </c>
    </row>
    <row r="3880" spans="1:5" ht="12.75">
      <c r="A3880" s="35" t="s">
        <v>55</v>
      </c>
      <c r="E3880" s="39" t="s">
        <v>4792</v>
      </c>
    </row>
    <row r="3881" spans="1:5" ht="12.75">
      <c r="A3881" s="35" t="s">
        <v>56</v>
      </c>
      <c r="E3881" s="40" t="s">
        <v>5</v>
      </c>
    </row>
    <row r="3882" spans="1:5" ht="12.75">
      <c r="A3882" t="s">
        <v>57</v>
      </c>
      <c r="E3882" s="39" t="s">
        <v>5</v>
      </c>
    </row>
    <row r="3883" spans="1:16" ht="25.5">
      <c r="A3883" t="s">
        <v>49</v>
      </c>
      <c s="34" t="s">
        <v>4801</v>
      </c>
      <c s="34" t="s">
        <v>4802</v>
      </c>
      <c s="35" t="s">
        <v>5</v>
      </c>
      <c s="6" t="s">
        <v>4803</v>
      </c>
      <c s="36" t="s">
        <v>932</v>
      </c>
      <c s="37">
        <v>1.336</v>
      </c>
      <c s="36">
        <v>0</v>
      </c>
      <c s="36">
        <f>ROUND(G3883*H3883,6)</f>
      </c>
      <c r="L3883" s="38">
        <v>0</v>
      </c>
      <c s="32">
        <f>ROUND(ROUND(L3883,2)*ROUND(G3883,3),2)</f>
      </c>
      <c s="36" t="s">
        <v>919</v>
      </c>
      <c>
        <f>(M3883*21)/100</f>
      </c>
      <c t="s">
        <v>27</v>
      </c>
    </row>
    <row r="3884" spans="1:5" ht="25.5">
      <c r="A3884" s="35" t="s">
        <v>55</v>
      </c>
      <c r="E3884" s="39" t="s">
        <v>4803</v>
      </c>
    </row>
    <row r="3885" spans="1:5" ht="12.75">
      <c r="A3885" s="35" t="s">
        <v>56</v>
      </c>
      <c r="E3885" s="40" t="s">
        <v>5</v>
      </c>
    </row>
    <row r="3886" spans="1:5" ht="12.75">
      <c r="A3886" t="s">
        <v>57</v>
      </c>
      <c r="E3886" s="39" t="s">
        <v>5</v>
      </c>
    </row>
    <row r="3887" spans="1:13" ht="12.75">
      <c r="A3887" t="s">
        <v>46</v>
      </c>
      <c r="C3887" s="31" t="s">
        <v>1551</v>
      </c>
      <c r="E3887" s="33" t="s">
        <v>1552</v>
      </c>
      <c r="J3887" s="32">
        <f>0</f>
      </c>
      <c s="32">
        <f>0</f>
      </c>
      <c s="32">
        <f>0+L3888+L3892+L3896+L3900+L3904+L3908+L3912+L3916+L3920+L3924+L3928+L3932+L3936+L3940+L3944+L3948+L3952+L3956+L3960+L3964+L3968+L3972+L3976+L3980+L3984+L3988+L3992+L3996+L4000+L4004+L4008+L4012+L4016+L4020+L4024+L4028+L4032+L4036+L4040+L4044+L4048+L4052+L4056+L4060+L4064+L4068+L4072+L4076+L4080+L4084+L4088+L4092+L4096+L4100+L4104+L4108+L4112+L4116+L4120+L4124+L4128+L4132+L4136+L4140+L4144+L4148+L4152+L4156+L4160+L4164+L4168+L4172+L4176+L4180+L4184+L4188+L4192+L4196+L4200+L4204+L4208+L4212+L4216+L4220+L4224+L4228+L4232+L4236+L4240+L4244+L4248+L4252+L4256+L4260+L4264+L4268+L4272+L4276+L4280+L4284+L4288+L4292+L4296+L4300+L4304+L4308+L4312+L4316+L4320+L4324+L4328+L4332+L4336+L4340+L4344+L4348+L4352+L4356+L4360+L4364+L4368+L4372+L4376+L4380+L4384+L4388+L4392+L4396+L4400+L4404+L4408+L4412+L4416+L4420+L4424</f>
      </c>
      <c s="32">
        <f>0+M3888+M3892+M3896+M3900+M3904+M3908+M3912+M3916+M3920+M3924+M3928+M3932+M3936+M3940+M3944+M3948+M3952+M3956+M3960+M3964+M3968+M3972+M3976+M3980+M3984+M3988+M3992+M3996+M4000+M4004+M4008+M4012+M4016+M4020+M4024+M4028+M4032+M4036+M4040+M4044+M4048+M4052+M4056+M4060+M4064+M4068+M4072+M4076+M4080+M4084+M4088+M4092+M4096+M4100+M4104+M4108+M4112+M4116+M4120+M4124+M4128+M4132+M4136+M4140+M4144+M4148+M4152+M4156+M4160+M4164+M4168+M4172+M4176+M4180+M4184+M4188+M4192+M4196+M4200+M4204+M4208+M4212+M4216+M4220+M4224+M4228+M4232+M4236+M4240+M4244+M4248+M4252+M4256+M4260+M4264+M4268+M4272+M4276+M4280+M4284+M4288+M4292+M4296+M4300+M4304+M4308+M4312+M4316+M4320+M4324+M4328+M4332+M4336+M4340+M4344+M4348+M4352+M4356+M4360+M4364+M4368+M4372+M4376+M4380+M4384+M4388+M4392+M4396+M4400+M4404+M4408+M4412+M4416+M4420+M4424</f>
      </c>
    </row>
    <row r="3888" spans="1:16" ht="12.75">
      <c r="A3888" t="s">
        <v>49</v>
      </c>
      <c s="34" t="s">
        <v>987</v>
      </c>
      <c s="34" t="s">
        <v>4804</v>
      </c>
      <c s="35" t="s">
        <v>5</v>
      </c>
      <c s="6" t="s">
        <v>4805</v>
      </c>
      <c s="36" t="s">
        <v>423</v>
      </c>
      <c s="37">
        <v>14.844</v>
      </c>
      <c s="36">
        <v>0.015</v>
      </c>
      <c s="36">
        <f>ROUND(G3888*H3888,6)</f>
      </c>
      <c r="L3888" s="38">
        <v>0</v>
      </c>
      <c s="32">
        <f>ROUND(ROUND(L3888,2)*ROUND(G3888,3),2)</f>
      </c>
      <c s="36" t="s">
        <v>99</v>
      </c>
      <c>
        <f>(M3888*21)/100</f>
      </c>
      <c t="s">
        <v>27</v>
      </c>
    </row>
    <row r="3889" spans="1:5" ht="12.75">
      <c r="A3889" s="35" t="s">
        <v>55</v>
      </c>
      <c r="E3889" s="39" t="s">
        <v>4805</v>
      </c>
    </row>
    <row r="3890" spans="1:5" ht="12.75">
      <c r="A3890" s="35" t="s">
        <v>56</v>
      </c>
      <c r="E3890" s="40" t="s">
        <v>5</v>
      </c>
    </row>
    <row r="3891" spans="1:5" ht="12.75">
      <c r="A3891" t="s">
        <v>57</v>
      </c>
      <c r="E3891" s="39" t="s">
        <v>4806</v>
      </c>
    </row>
    <row r="3892" spans="1:16" ht="25.5">
      <c r="A3892" t="s">
        <v>49</v>
      </c>
      <c s="34" t="s">
        <v>996</v>
      </c>
      <c s="34" t="s">
        <v>4807</v>
      </c>
      <c s="35" t="s">
        <v>5</v>
      </c>
      <c s="6" t="s">
        <v>4808</v>
      </c>
      <c s="36" t="s">
        <v>64</v>
      </c>
      <c s="37">
        <v>9.99</v>
      </c>
      <c s="36">
        <v>0.000396</v>
      </c>
      <c s="36">
        <f>ROUND(G3892*H3892,6)</f>
      </c>
      <c r="L3892" s="38">
        <v>0</v>
      </c>
      <c s="32">
        <f>ROUND(ROUND(L3892,2)*ROUND(G3892,3),2)</f>
      </c>
      <c s="36" t="s">
        <v>919</v>
      </c>
      <c>
        <f>(M3892*21)/100</f>
      </c>
      <c t="s">
        <v>27</v>
      </c>
    </row>
    <row r="3893" spans="1:5" ht="25.5">
      <c r="A3893" s="35" t="s">
        <v>55</v>
      </c>
      <c r="E3893" s="39" t="s">
        <v>4808</v>
      </c>
    </row>
    <row r="3894" spans="1:5" ht="12.75">
      <c r="A3894" s="35" t="s">
        <v>56</v>
      </c>
      <c r="E3894" s="40" t="s">
        <v>5</v>
      </c>
    </row>
    <row r="3895" spans="1:5" ht="12.75">
      <c r="A3895" t="s">
        <v>57</v>
      </c>
      <c r="E3895" s="39" t="s">
        <v>2233</v>
      </c>
    </row>
    <row r="3896" spans="1:16" ht="12.75">
      <c r="A3896" t="s">
        <v>49</v>
      </c>
      <c s="34" t="s">
        <v>4809</v>
      </c>
      <c s="34" t="s">
        <v>4810</v>
      </c>
      <c s="35" t="s">
        <v>5</v>
      </c>
      <c s="6" t="s">
        <v>4811</v>
      </c>
      <c s="36" t="s">
        <v>64</v>
      </c>
      <c s="37">
        <v>9.99</v>
      </c>
      <c s="36">
        <v>0</v>
      </c>
      <c s="36">
        <f>ROUND(G3896*H3896,6)</f>
      </c>
      <c r="L3896" s="38">
        <v>0</v>
      </c>
      <c s="32">
        <f>ROUND(ROUND(L3896,2)*ROUND(G3896,3),2)</f>
      </c>
      <c s="36" t="s">
        <v>99</v>
      </c>
      <c>
        <f>(M3896*21)/100</f>
      </c>
      <c t="s">
        <v>27</v>
      </c>
    </row>
    <row r="3897" spans="1:5" ht="12.75">
      <c r="A3897" s="35" t="s">
        <v>55</v>
      </c>
      <c r="E3897" s="39" t="s">
        <v>4811</v>
      </c>
    </row>
    <row r="3898" spans="1:5" ht="12.75">
      <c r="A3898" s="35" t="s">
        <v>56</v>
      </c>
      <c r="E3898" s="40" t="s">
        <v>5</v>
      </c>
    </row>
    <row r="3899" spans="1:5" ht="12.75">
      <c r="A3899" t="s">
        <v>57</v>
      </c>
      <c r="E3899" s="39" t="s">
        <v>5</v>
      </c>
    </row>
    <row r="3900" spans="1:16" ht="25.5">
      <c r="A3900" t="s">
        <v>49</v>
      </c>
      <c s="34" t="s">
        <v>4812</v>
      </c>
      <c s="34" t="s">
        <v>4813</v>
      </c>
      <c s="35" t="s">
        <v>5</v>
      </c>
      <c s="6" t="s">
        <v>4814</v>
      </c>
      <c s="36" t="s">
        <v>64</v>
      </c>
      <c s="37">
        <v>8.84</v>
      </c>
      <c s="36">
        <v>0.000396</v>
      </c>
      <c s="36">
        <f>ROUND(G3900*H3900,6)</f>
      </c>
      <c r="L3900" s="38">
        <v>0</v>
      </c>
      <c s="32">
        <f>ROUND(ROUND(L3900,2)*ROUND(G3900,3),2)</f>
      </c>
      <c s="36" t="s">
        <v>919</v>
      </c>
      <c>
        <f>(M3900*21)/100</f>
      </c>
      <c t="s">
        <v>27</v>
      </c>
    </row>
    <row r="3901" spans="1:5" ht="25.5">
      <c r="A3901" s="35" t="s">
        <v>55</v>
      </c>
      <c r="E3901" s="39" t="s">
        <v>4814</v>
      </c>
    </row>
    <row r="3902" spans="1:5" ht="12.75">
      <c r="A3902" s="35" t="s">
        <v>56</v>
      </c>
      <c r="E3902" s="40" t="s">
        <v>5</v>
      </c>
    </row>
    <row r="3903" spans="1:5" ht="12.75">
      <c r="A3903" t="s">
        <v>57</v>
      </c>
      <c r="E3903" s="39" t="s">
        <v>2233</v>
      </c>
    </row>
    <row r="3904" spans="1:16" ht="12.75">
      <c r="A3904" t="s">
        <v>49</v>
      </c>
      <c s="34" t="s">
        <v>4815</v>
      </c>
      <c s="34" t="s">
        <v>4816</v>
      </c>
      <c s="35" t="s">
        <v>5</v>
      </c>
      <c s="6" t="s">
        <v>4817</v>
      </c>
      <c s="36" t="s">
        <v>64</v>
      </c>
      <c s="37">
        <v>8.84</v>
      </c>
      <c s="36">
        <v>0</v>
      </c>
      <c s="36">
        <f>ROUND(G3904*H3904,6)</f>
      </c>
      <c r="L3904" s="38">
        <v>0</v>
      </c>
      <c s="32">
        <f>ROUND(ROUND(L3904,2)*ROUND(G3904,3),2)</f>
      </c>
      <c s="36" t="s">
        <v>919</v>
      </c>
      <c>
        <f>(M3904*21)/100</f>
      </c>
      <c t="s">
        <v>27</v>
      </c>
    </row>
    <row r="3905" spans="1:5" ht="12.75">
      <c r="A3905" s="35" t="s">
        <v>55</v>
      </c>
      <c r="E3905" s="39" t="s">
        <v>4817</v>
      </c>
    </row>
    <row r="3906" spans="1:5" ht="12.75">
      <c r="A3906" s="35" t="s">
        <v>56</v>
      </c>
      <c r="E3906" s="40" t="s">
        <v>5</v>
      </c>
    </row>
    <row r="3907" spans="1:5" ht="12.75">
      <c r="A3907" t="s">
        <v>57</v>
      </c>
      <c r="E3907" s="39" t="s">
        <v>2233</v>
      </c>
    </row>
    <row r="3908" spans="1:16" ht="25.5">
      <c r="A3908" t="s">
        <v>49</v>
      </c>
      <c s="34" t="s">
        <v>4818</v>
      </c>
      <c s="34" t="s">
        <v>4819</v>
      </c>
      <c s="35" t="s">
        <v>5</v>
      </c>
      <c s="6" t="s">
        <v>4820</v>
      </c>
      <c s="36" t="s">
        <v>865</v>
      </c>
      <c s="37">
        <v>1</v>
      </c>
      <c s="36">
        <v>0</v>
      </c>
      <c s="36">
        <f>ROUND(G3908*H3908,6)</f>
      </c>
      <c r="L3908" s="38">
        <v>0</v>
      </c>
      <c s="32">
        <f>ROUND(ROUND(L3908,2)*ROUND(G3908,3),2)</f>
      </c>
      <c s="36" t="s">
        <v>919</v>
      </c>
      <c>
        <f>(M3908*21)/100</f>
      </c>
      <c t="s">
        <v>27</v>
      </c>
    </row>
    <row r="3909" spans="1:5" ht="25.5">
      <c r="A3909" s="35" t="s">
        <v>55</v>
      </c>
      <c r="E3909" s="39" t="s">
        <v>4820</v>
      </c>
    </row>
    <row r="3910" spans="1:5" ht="12.75">
      <c r="A3910" s="35" t="s">
        <v>56</v>
      </c>
      <c r="E3910" s="40" t="s">
        <v>5</v>
      </c>
    </row>
    <row r="3911" spans="1:5" ht="12.75">
      <c r="A3911" t="s">
        <v>57</v>
      </c>
      <c r="E3911" s="39" t="s">
        <v>5</v>
      </c>
    </row>
    <row r="3912" spans="1:16" ht="12.75">
      <c r="A3912" t="s">
        <v>49</v>
      </c>
      <c s="34" t="s">
        <v>4821</v>
      </c>
      <c s="34" t="s">
        <v>4822</v>
      </c>
      <c s="35" t="s">
        <v>5</v>
      </c>
      <c s="6" t="s">
        <v>4823</v>
      </c>
      <c s="36" t="s">
        <v>1171</v>
      </c>
      <c s="37">
        <v>321.2</v>
      </c>
      <c s="36">
        <v>0.001</v>
      </c>
      <c s="36">
        <f>ROUND(G3912*H3912,6)</f>
      </c>
      <c r="L3912" s="38">
        <v>0</v>
      </c>
      <c s="32">
        <f>ROUND(ROUND(L3912,2)*ROUND(G3912,3),2)</f>
      </c>
      <c s="36" t="s">
        <v>99</v>
      </c>
      <c>
        <f>(M3912*21)/100</f>
      </c>
      <c t="s">
        <v>27</v>
      </c>
    </row>
    <row r="3913" spans="1:5" ht="12.75">
      <c r="A3913" s="35" t="s">
        <v>55</v>
      </c>
      <c r="E3913" s="39" t="s">
        <v>4823</v>
      </c>
    </row>
    <row r="3914" spans="1:5" ht="12.75">
      <c r="A3914" s="35" t="s">
        <v>56</v>
      </c>
      <c r="E3914" s="40" t="s">
        <v>5</v>
      </c>
    </row>
    <row r="3915" spans="1:5" ht="12.75">
      <c r="A3915" t="s">
        <v>57</v>
      </c>
      <c r="E3915" s="39" t="s">
        <v>2233</v>
      </c>
    </row>
    <row r="3916" spans="1:16" ht="12.75">
      <c r="A3916" t="s">
        <v>49</v>
      </c>
      <c s="34" t="s">
        <v>4824</v>
      </c>
      <c s="34" t="s">
        <v>4825</v>
      </c>
      <c s="35" t="s">
        <v>5</v>
      </c>
      <c s="6" t="s">
        <v>4826</v>
      </c>
      <c s="36" t="s">
        <v>1171</v>
      </c>
      <c s="37">
        <v>204.75</v>
      </c>
      <c s="36">
        <v>0.001</v>
      </c>
      <c s="36">
        <f>ROUND(G3916*H3916,6)</f>
      </c>
      <c r="L3916" s="38">
        <v>0</v>
      </c>
      <c s="32">
        <f>ROUND(ROUND(L3916,2)*ROUND(G3916,3),2)</f>
      </c>
      <c s="36" t="s">
        <v>99</v>
      </c>
      <c>
        <f>(M3916*21)/100</f>
      </c>
      <c t="s">
        <v>27</v>
      </c>
    </row>
    <row r="3917" spans="1:5" ht="12.75">
      <c r="A3917" s="35" t="s">
        <v>55</v>
      </c>
      <c r="E3917" s="39" t="s">
        <v>4826</v>
      </c>
    </row>
    <row r="3918" spans="1:5" ht="12.75">
      <c r="A3918" s="35" t="s">
        <v>56</v>
      </c>
      <c r="E3918" s="40" t="s">
        <v>5</v>
      </c>
    </row>
    <row r="3919" spans="1:5" ht="12.75">
      <c r="A3919" t="s">
        <v>57</v>
      </c>
      <c r="E3919" s="39" t="s">
        <v>2233</v>
      </c>
    </row>
    <row r="3920" spans="1:16" ht="12.75">
      <c r="A3920" t="s">
        <v>49</v>
      </c>
      <c s="34" t="s">
        <v>4827</v>
      </c>
      <c s="34" t="s">
        <v>4828</v>
      </c>
      <c s="35" t="s">
        <v>5</v>
      </c>
      <c s="6" t="s">
        <v>4829</v>
      </c>
      <c s="36" t="s">
        <v>1171</v>
      </c>
      <c s="37">
        <v>113.75</v>
      </c>
      <c s="36">
        <v>0.001</v>
      </c>
      <c s="36">
        <f>ROUND(G3920*H3920,6)</f>
      </c>
      <c r="L3920" s="38">
        <v>0</v>
      </c>
      <c s="32">
        <f>ROUND(ROUND(L3920,2)*ROUND(G3920,3),2)</f>
      </c>
      <c s="36" t="s">
        <v>99</v>
      </c>
      <c>
        <f>(M3920*21)/100</f>
      </c>
      <c t="s">
        <v>27</v>
      </c>
    </row>
    <row r="3921" spans="1:5" ht="12.75">
      <c r="A3921" s="35" t="s">
        <v>55</v>
      </c>
      <c r="E3921" s="39" t="s">
        <v>4829</v>
      </c>
    </row>
    <row r="3922" spans="1:5" ht="12.75">
      <c r="A3922" s="35" t="s">
        <v>56</v>
      </c>
      <c r="E3922" s="40" t="s">
        <v>5</v>
      </c>
    </row>
    <row r="3923" spans="1:5" ht="12.75">
      <c r="A3923" t="s">
        <v>57</v>
      </c>
      <c r="E3923" s="39" t="s">
        <v>2233</v>
      </c>
    </row>
    <row r="3924" spans="1:16" ht="25.5">
      <c r="A3924" t="s">
        <v>49</v>
      </c>
      <c s="34" t="s">
        <v>4830</v>
      </c>
      <c s="34" t="s">
        <v>4831</v>
      </c>
      <c s="35" t="s">
        <v>5</v>
      </c>
      <c s="6" t="s">
        <v>4832</v>
      </c>
      <c s="36" t="s">
        <v>64</v>
      </c>
      <c s="37">
        <v>28.8</v>
      </c>
      <c s="36">
        <v>0.000531</v>
      </c>
      <c s="36">
        <f>ROUND(G3924*H3924,6)</f>
      </c>
      <c r="L3924" s="38">
        <v>0</v>
      </c>
      <c s="32">
        <f>ROUND(ROUND(L3924,2)*ROUND(G3924,3),2)</f>
      </c>
      <c s="36" t="s">
        <v>919</v>
      </c>
      <c>
        <f>(M3924*21)/100</f>
      </c>
      <c t="s">
        <v>27</v>
      </c>
    </row>
    <row r="3925" spans="1:5" ht="25.5">
      <c r="A3925" s="35" t="s">
        <v>55</v>
      </c>
      <c r="E3925" s="39" t="s">
        <v>4832</v>
      </c>
    </row>
    <row r="3926" spans="1:5" ht="12.75">
      <c r="A3926" s="35" t="s">
        <v>56</v>
      </c>
      <c r="E3926" s="40" t="s">
        <v>5</v>
      </c>
    </row>
    <row r="3927" spans="1:5" ht="12.75">
      <c r="A3927" t="s">
        <v>57</v>
      </c>
      <c r="E3927" s="39" t="s">
        <v>5</v>
      </c>
    </row>
    <row r="3928" spans="1:16" ht="12.75">
      <c r="A3928" t="s">
        <v>49</v>
      </c>
      <c s="34" t="s">
        <v>4833</v>
      </c>
      <c s="34" t="s">
        <v>4834</v>
      </c>
      <c s="35" t="s">
        <v>5</v>
      </c>
      <c s="6" t="s">
        <v>4835</v>
      </c>
      <c s="36" t="s">
        <v>53</v>
      </c>
      <c s="37">
        <v>5</v>
      </c>
      <c s="36">
        <v>4.7E-05</v>
      </c>
      <c s="36">
        <f>ROUND(G3928*H3928,6)</f>
      </c>
      <c r="L3928" s="38">
        <v>0</v>
      </c>
      <c s="32">
        <f>ROUND(ROUND(L3928,2)*ROUND(G3928,3),2)</f>
      </c>
      <c s="36" t="s">
        <v>919</v>
      </c>
      <c>
        <f>(M3928*21)/100</f>
      </c>
      <c t="s">
        <v>27</v>
      </c>
    </row>
    <row r="3929" spans="1:5" ht="12.75">
      <c r="A3929" s="35" t="s">
        <v>55</v>
      </c>
      <c r="E3929" s="39" t="s">
        <v>4835</v>
      </c>
    </row>
    <row r="3930" spans="1:5" ht="12.75">
      <c r="A3930" s="35" t="s">
        <v>56</v>
      </c>
      <c r="E3930" s="40" t="s">
        <v>5</v>
      </c>
    </row>
    <row r="3931" spans="1:5" ht="12.75">
      <c r="A3931" t="s">
        <v>57</v>
      </c>
      <c r="E3931" s="39" t="s">
        <v>5</v>
      </c>
    </row>
    <row r="3932" spans="1:16" ht="12.75">
      <c r="A3932" t="s">
        <v>49</v>
      </c>
      <c s="34" t="s">
        <v>4836</v>
      </c>
      <c s="34" t="s">
        <v>4837</v>
      </c>
      <c s="35" t="s">
        <v>5</v>
      </c>
      <c s="6" t="s">
        <v>4838</v>
      </c>
      <c s="36" t="s">
        <v>53</v>
      </c>
      <c s="37">
        <v>1</v>
      </c>
      <c s="36">
        <v>0.38</v>
      </c>
      <c s="36">
        <f>ROUND(G3932*H3932,6)</f>
      </c>
      <c r="L3932" s="38">
        <v>0</v>
      </c>
      <c s="32">
        <f>ROUND(ROUND(L3932,2)*ROUND(G3932,3),2)</f>
      </c>
      <c s="36" t="s">
        <v>99</v>
      </c>
      <c>
        <f>(M3932*21)/100</f>
      </c>
      <c t="s">
        <v>27</v>
      </c>
    </row>
    <row r="3933" spans="1:5" ht="12.75">
      <c r="A3933" s="35" t="s">
        <v>55</v>
      </c>
      <c r="E3933" s="39" t="s">
        <v>4838</v>
      </c>
    </row>
    <row r="3934" spans="1:5" ht="12.75">
      <c r="A3934" s="35" t="s">
        <v>56</v>
      </c>
      <c r="E3934" s="40" t="s">
        <v>5</v>
      </c>
    </row>
    <row r="3935" spans="1:5" ht="12.75">
      <c r="A3935" t="s">
        <v>57</v>
      </c>
      <c r="E3935" s="39" t="s">
        <v>4839</v>
      </c>
    </row>
    <row r="3936" spans="1:16" ht="12.75">
      <c r="A3936" t="s">
        <v>49</v>
      </c>
      <c s="34" t="s">
        <v>4840</v>
      </c>
      <c s="34" t="s">
        <v>4841</v>
      </c>
      <c s="35" t="s">
        <v>5</v>
      </c>
      <c s="6" t="s">
        <v>4842</v>
      </c>
      <c s="36" t="s">
        <v>53</v>
      </c>
      <c s="37">
        <v>1</v>
      </c>
      <c s="36">
        <v>0.1</v>
      </c>
      <c s="36">
        <f>ROUND(G3936*H3936,6)</f>
      </c>
      <c r="L3936" s="38">
        <v>0</v>
      </c>
      <c s="32">
        <f>ROUND(ROUND(L3936,2)*ROUND(G3936,3),2)</f>
      </c>
      <c s="36" t="s">
        <v>99</v>
      </c>
      <c>
        <f>(M3936*21)/100</f>
      </c>
      <c t="s">
        <v>27</v>
      </c>
    </row>
    <row r="3937" spans="1:5" ht="12.75">
      <c r="A3937" s="35" t="s">
        <v>55</v>
      </c>
      <c r="E3937" s="39" t="s">
        <v>4842</v>
      </c>
    </row>
    <row r="3938" spans="1:5" ht="12.75">
      <c r="A3938" s="35" t="s">
        <v>56</v>
      </c>
      <c r="E3938" s="40" t="s">
        <v>5</v>
      </c>
    </row>
    <row r="3939" spans="1:5" ht="12.75">
      <c r="A3939" t="s">
        <v>57</v>
      </c>
      <c r="E3939" s="39" t="s">
        <v>5</v>
      </c>
    </row>
    <row r="3940" spans="1:16" ht="12.75">
      <c r="A3940" t="s">
        <v>49</v>
      </c>
      <c s="34" t="s">
        <v>4843</v>
      </c>
      <c s="34" t="s">
        <v>4844</v>
      </c>
      <c s="35" t="s">
        <v>5</v>
      </c>
      <c s="6" t="s">
        <v>4842</v>
      </c>
      <c s="36" t="s">
        <v>53</v>
      </c>
      <c s="37">
        <v>1</v>
      </c>
      <c s="36">
        <v>0.1</v>
      </c>
      <c s="36">
        <f>ROUND(G3940*H3940,6)</f>
      </c>
      <c r="L3940" s="38">
        <v>0</v>
      </c>
      <c s="32">
        <f>ROUND(ROUND(L3940,2)*ROUND(G3940,3),2)</f>
      </c>
      <c s="36" t="s">
        <v>99</v>
      </c>
      <c>
        <f>(M3940*21)/100</f>
      </c>
      <c t="s">
        <v>27</v>
      </c>
    </row>
    <row r="3941" spans="1:5" ht="12.75">
      <c r="A3941" s="35" t="s">
        <v>55</v>
      </c>
      <c r="E3941" s="39" t="s">
        <v>4842</v>
      </c>
    </row>
    <row r="3942" spans="1:5" ht="12.75">
      <c r="A3942" s="35" t="s">
        <v>56</v>
      </c>
      <c r="E3942" s="40" t="s">
        <v>5</v>
      </c>
    </row>
    <row r="3943" spans="1:5" ht="12.75">
      <c r="A3943" t="s">
        <v>57</v>
      </c>
      <c r="E3943" s="39" t="s">
        <v>4839</v>
      </c>
    </row>
    <row r="3944" spans="1:16" ht="12.75">
      <c r="A3944" t="s">
        <v>49</v>
      </c>
      <c s="34" t="s">
        <v>4845</v>
      </c>
      <c s="34" t="s">
        <v>4846</v>
      </c>
      <c s="35" t="s">
        <v>5</v>
      </c>
      <c s="6" t="s">
        <v>4847</v>
      </c>
      <c s="36" t="s">
        <v>53</v>
      </c>
      <c s="37">
        <v>3</v>
      </c>
      <c s="36">
        <v>0</v>
      </c>
      <c s="36">
        <f>ROUND(G3944*H3944,6)</f>
      </c>
      <c r="L3944" s="38">
        <v>0</v>
      </c>
      <c s="32">
        <f>ROUND(ROUND(L3944,2)*ROUND(G3944,3),2)</f>
      </c>
      <c s="36" t="s">
        <v>919</v>
      </c>
      <c>
        <f>(M3944*21)/100</f>
      </c>
      <c t="s">
        <v>27</v>
      </c>
    </row>
    <row r="3945" spans="1:5" ht="12.75">
      <c r="A3945" s="35" t="s">
        <v>55</v>
      </c>
      <c r="E3945" s="39" t="s">
        <v>4847</v>
      </c>
    </row>
    <row r="3946" spans="1:5" ht="12.75">
      <c r="A3946" s="35" t="s">
        <v>56</v>
      </c>
      <c r="E3946" s="40" t="s">
        <v>5</v>
      </c>
    </row>
    <row r="3947" spans="1:5" ht="12.75">
      <c r="A3947" t="s">
        <v>57</v>
      </c>
      <c r="E3947" s="39" t="s">
        <v>5</v>
      </c>
    </row>
    <row r="3948" spans="1:16" ht="12.75">
      <c r="A3948" t="s">
        <v>49</v>
      </c>
      <c s="34" t="s">
        <v>4848</v>
      </c>
      <c s="34" t="s">
        <v>4849</v>
      </c>
      <c s="35" t="s">
        <v>5</v>
      </c>
      <c s="6" t="s">
        <v>4850</v>
      </c>
      <c s="36" t="s">
        <v>53</v>
      </c>
      <c s="37">
        <v>1</v>
      </c>
      <c s="36">
        <v>0.0081</v>
      </c>
      <c s="36">
        <f>ROUND(G3948*H3948,6)</f>
      </c>
      <c r="L3948" s="38">
        <v>0</v>
      </c>
      <c s="32">
        <f>ROUND(ROUND(L3948,2)*ROUND(G3948,3),2)</f>
      </c>
      <c s="36" t="s">
        <v>99</v>
      </c>
      <c>
        <f>(M3948*21)/100</f>
      </c>
      <c t="s">
        <v>27</v>
      </c>
    </row>
    <row r="3949" spans="1:5" ht="12.75">
      <c r="A3949" s="35" t="s">
        <v>55</v>
      </c>
      <c r="E3949" s="39" t="s">
        <v>4850</v>
      </c>
    </row>
    <row r="3950" spans="1:5" ht="12.75">
      <c r="A3950" s="35" t="s">
        <v>56</v>
      </c>
      <c r="E3950" s="40" t="s">
        <v>5</v>
      </c>
    </row>
    <row r="3951" spans="1:5" ht="12.75">
      <c r="A3951" t="s">
        <v>57</v>
      </c>
      <c r="E3951" s="39" t="s">
        <v>4839</v>
      </c>
    </row>
    <row r="3952" spans="1:16" ht="12.75">
      <c r="A3952" t="s">
        <v>49</v>
      </c>
      <c s="34" t="s">
        <v>4851</v>
      </c>
      <c s="34" t="s">
        <v>4852</v>
      </c>
      <c s="35" t="s">
        <v>5</v>
      </c>
      <c s="6" t="s">
        <v>4853</v>
      </c>
      <c s="36" t="s">
        <v>53</v>
      </c>
      <c s="37">
        <v>1</v>
      </c>
      <c s="36">
        <v>0.0081</v>
      </c>
      <c s="36">
        <f>ROUND(G3952*H3952,6)</f>
      </c>
      <c r="L3952" s="38">
        <v>0</v>
      </c>
      <c s="32">
        <f>ROUND(ROUND(L3952,2)*ROUND(G3952,3),2)</f>
      </c>
      <c s="36" t="s">
        <v>99</v>
      </c>
      <c>
        <f>(M3952*21)/100</f>
      </c>
      <c t="s">
        <v>27</v>
      </c>
    </row>
    <row r="3953" spans="1:5" ht="12.75">
      <c r="A3953" s="35" t="s">
        <v>55</v>
      </c>
      <c r="E3953" s="39" t="s">
        <v>4853</v>
      </c>
    </row>
    <row r="3954" spans="1:5" ht="12.75">
      <c r="A3954" s="35" t="s">
        <v>56</v>
      </c>
      <c r="E3954" s="40" t="s">
        <v>5</v>
      </c>
    </row>
    <row r="3955" spans="1:5" ht="12.75">
      <c r="A3955" t="s">
        <v>57</v>
      </c>
      <c r="E3955" s="39" t="s">
        <v>4839</v>
      </c>
    </row>
    <row r="3956" spans="1:16" ht="12.75">
      <c r="A3956" t="s">
        <v>49</v>
      </c>
      <c s="34" t="s">
        <v>4854</v>
      </c>
      <c s="34" t="s">
        <v>4855</v>
      </c>
      <c s="35" t="s">
        <v>5</v>
      </c>
      <c s="6" t="s">
        <v>4856</v>
      </c>
      <c s="36" t="s">
        <v>53</v>
      </c>
      <c s="37">
        <v>1</v>
      </c>
      <c s="36">
        <v>0.0032</v>
      </c>
      <c s="36">
        <f>ROUND(G3956*H3956,6)</f>
      </c>
      <c r="L3956" s="38">
        <v>0</v>
      </c>
      <c s="32">
        <f>ROUND(ROUND(L3956,2)*ROUND(G3956,3),2)</f>
      </c>
      <c s="36" t="s">
        <v>99</v>
      </c>
      <c>
        <f>(M3956*21)/100</f>
      </c>
      <c t="s">
        <v>27</v>
      </c>
    </row>
    <row r="3957" spans="1:5" ht="12.75">
      <c r="A3957" s="35" t="s">
        <v>55</v>
      </c>
      <c r="E3957" s="39" t="s">
        <v>4856</v>
      </c>
    </row>
    <row r="3958" spans="1:5" ht="12.75">
      <c r="A3958" s="35" t="s">
        <v>56</v>
      </c>
      <c r="E3958" s="40" t="s">
        <v>5</v>
      </c>
    </row>
    <row r="3959" spans="1:5" ht="12.75">
      <c r="A3959" t="s">
        <v>57</v>
      </c>
      <c r="E3959" s="39" t="s">
        <v>4857</v>
      </c>
    </row>
    <row r="3960" spans="1:16" ht="12.75">
      <c r="A3960" t="s">
        <v>49</v>
      </c>
      <c s="34" t="s">
        <v>4858</v>
      </c>
      <c s="34" t="s">
        <v>4859</v>
      </c>
      <c s="35" t="s">
        <v>5</v>
      </c>
      <c s="6" t="s">
        <v>4860</v>
      </c>
      <c s="36" t="s">
        <v>53</v>
      </c>
      <c s="37">
        <v>3</v>
      </c>
      <c s="36">
        <v>0</v>
      </c>
      <c s="36">
        <f>ROUND(G3960*H3960,6)</f>
      </c>
      <c r="L3960" s="38">
        <v>0</v>
      </c>
      <c s="32">
        <f>ROUND(ROUND(L3960,2)*ROUND(G3960,3),2)</f>
      </c>
      <c s="36" t="s">
        <v>919</v>
      </c>
      <c>
        <f>(M3960*21)/100</f>
      </c>
      <c t="s">
        <v>27</v>
      </c>
    </row>
    <row r="3961" spans="1:5" ht="12.75">
      <c r="A3961" s="35" t="s">
        <v>55</v>
      </c>
      <c r="E3961" s="39" t="s">
        <v>4860</v>
      </c>
    </row>
    <row r="3962" spans="1:5" ht="12.75">
      <c r="A3962" s="35" t="s">
        <v>56</v>
      </c>
      <c r="E3962" s="40" t="s">
        <v>5</v>
      </c>
    </row>
    <row r="3963" spans="1:5" ht="12.75">
      <c r="A3963" t="s">
        <v>57</v>
      </c>
      <c r="E3963" s="39" t="s">
        <v>5</v>
      </c>
    </row>
    <row r="3964" spans="1:16" ht="12.75">
      <c r="A3964" t="s">
        <v>49</v>
      </c>
      <c s="34" t="s">
        <v>4861</v>
      </c>
      <c s="34" t="s">
        <v>4862</v>
      </c>
      <c s="35" t="s">
        <v>5</v>
      </c>
      <c s="6" t="s">
        <v>4863</v>
      </c>
      <c s="36" t="s">
        <v>53</v>
      </c>
      <c s="37">
        <v>3</v>
      </c>
      <c s="36">
        <v>0.013</v>
      </c>
      <c s="36">
        <f>ROUND(G3964*H3964,6)</f>
      </c>
      <c r="L3964" s="38">
        <v>0</v>
      </c>
      <c s="32">
        <f>ROUND(ROUND(L3964,2)*ROUND(G3964,3),2)</f>
      </c>
      <c s="36" t="s">
        <v>99</v>
      </c>
      <c>
        <f>(M3964*21)/100</f>
      </c>
      <c t="s">
        <v>27</v>
      </c>
    </row>
    <row r="3965" spans="1:5" ht="12.75">
      <c r="A3965" s="35" t="s">
        <v>55</v>
      </c>
      <c r="E3965" s="39" t="s">
        <v>4863</v>
      </c>
    </row>
    <row r="3966" spans="1:5" ht="12.75">
      <c r="A3966" s="35" t="s">
        <v>56</v>
      </c>
      <c r="E3966" s="40" t="s">
        <v>5</v>
      </c>
    </row>
    <row r="3967" spans="1:5" ht="12.75">
      <c r="A3967" t="s">
        <v>57</v>
      </c>
      <c r="E3967" s="39" t="s">
        <v>4839</v>
      </c>
    </row>
    <row r="3968" spans="1:16" ht="12.75">
      <c r="A3968" t="s">
        <v>49</v>
      </c>
      <c s="34" t="s">
        <v>4864</v>
      </c>
      <c s="34" t="s">
        <v>4865</v>
      </c>
      <c s="35" t="s">
        <v>5</v>
      </c>
      <c s="6" t="s">
        <v>4866</v>
      </c>
      <c s="36" t="s">
        <v>53</v>
      </c>
      <c s="37">
        <v>1</v>
      </c>
      <c s="36">
        <v>0</v>
      </c>
      <c s="36">
        <f>ROUND(G3968*H3968,6)</f>
      </c>
      <c r="L3968" s="38">
        <v>0</v>
      </c>
      <c s="32">
        <f>ROUND(ROUND(L3968,2)*ROUND(G3968,3),2)</f>
      </c>
      <c s="36" t="s">
        <v>919</v>
      </c>
      <c>
        <f>(M3968*21)/100</f>
      </c>
      <c t="s">
        <v>27</v>
      </c>
    </row>
    <row r="3969" spans="1:5" ht="12.75">
      <c r="A3969" s="35" t="s">
        <v>55</v>
      </c>
      <c r="E3969" s="39" t="s">
        <v>4866</v>
      </c>
    </row>
    <row r="3970" spans="1:5" ht="12.75">
      <c r="A3970" s="35" t="s">
        <v>56</v>
      </c>
      <c r="E3970" s="40" t="s">
        <v>5</v>
      </c>
    </row>
    <row r="3971" spans="1:5" ht="12.75">
      <c r="A3971" t="s">
        <v>57</v>
      </c>
      <c r="E3971" s="39" t="s">
        <v>5</v>
      </c>
    </row>
    <row r="3972" spans="1:16" ht="12.75">
      <c r="A3972" t="s">
        <v>49</v>
      </c>
      <c s="34" t="s">
        <v>4867</v>
      </c>
      <c s="34" t="s">
        <v>4868</v>
      </c>
      <c s="35" t="s">
        <v>5</v>
      </c>
      <c s="6" t="s">
        <v>4869</v>
      </c>
      <c s="36" t="s">
        <v>53</v>
      </c>
      <c s="37">
        <v>1</v>
      </c>
      <c s="36">
        <v>0.0394</v>
      </c>
      <c s="36">
        <f>ROUND(G3972*H3972,6)</f>
      </c>
      <c r="L3972" s="38">
        <v>0</v>
      </c>
      <c s="32">
        <f>ROUND(ROUND(L3972,2)*ROUND(G3972,3),2)</f>
      </c>
      <c s="36" t="s">
        <v>99</v>
      </c>
      <c>
        <f>(M3972*21)/100</f>
      </c>
      <c t="s">
        <v>27</v>
      </c>
    </row>
    <row r="3973" spans="1:5" ht="12.75">
      <c r="A3973" s="35" t="s">
        <v>55</v>
      </c>
      <c r="E3973" s="39" t="s">
        <v>4869</v>
      </c>
    </row>
    <row r="3974" spans="1:5" ht="12.75">
      <c r="A3974" s="35" t="s">
        <v>56</v>
      </c>
      <c r="E3974" s="40" t="s">
        <v>5</v>
      </c>
    </row>
    <row r="3975" spans="1:5" ht="12.75">
      <c r="A3975" t="s">
        <v>57</v>
      </c>
      <c r="E3975" s="39" t="s">
        <v>4839</v>
      </c>
    </row>
    <row r="3976" spans="1:16" ht="38.25">
      <c r="A3976" t="s">
        <v>49</v>
      </c>
      <c s="34" t="s">
        <v>4870</v>
      </c>
      <c s="34" t="s">
        <v>4871</v>
      </c>
      <c s="35" t="s">
        <v>5</v>
      </c>
      <c s="6" t="s">
        <v>4872</v>
      </c>
      <c s="36" t="s">
        <v>423</v>
      </c>
      <c s="37">
        <v>27.048</v>
      </c>
      <c s="36">
        <v>0.005371</v>
      </c>
      <c s="36">
        <f>ROUND(G3976*H3976,6)</f>
      </c>
      <c r="L3976" s="38">
        <v>0</v>
      </c>
      <c s="32">
        <f>ROUND(ROUND(L3976,2)*ROUND(G3976,3),2)</f>
      </c>
      <c s="36" t="s">
        <v>919</v>
      </c>
      <c>
        <f>(M3976*21)/100</f>
      </c>
      <c t="s">
        <v>27</v>
      </c>
    </row>
    <row r="3977" spans="1:5" ht="51">
      <c r="A3977" s="35" t="s">
        <v>55</v>
      </c>
      <c r="E3977" s="39" t="s">
        <v>4873</v>
      </c>
    </row>
    <row r="3978" spans="1:5" ht="12.75">
      <c r="A3978" s="35" t="s">
        <v>56</v>
      </c>
      <c r="E3978" s="40" t="s">
        <v>5</v>
      </c>
    </row>
    <row r="3979" spans="1:5" ht="12.75">
      <c r="A3979" t="s">
        <v>57</v>
      </c>
      <c r="E3979" s="39" t="s">
        <v>5</v>
      </c>
    </row>
    <row r="3980" spans="1:16" ht="12.75">
      <c r="A3980" t="s">
        <v>49</v>
      </c>
      <c s="34" t="s">
        <v>4874</v>
      </c>
      <c s="34" t="s">
        <v>4875</v>
      </c>
      <c s="35" t="s">
        <v>103</v>
      </c>
      <c s="6" t="s">
        <v>4876</v>
      </c>
      <c s="36" t="s">
        <v>423</v>
      </c>
      <c s="37">
        <v>28.4</v>
      </c>
      <c s="36">
        <v>0</v>
      </c>
      <c s="36">
        <f>ROUND(G3980*H3980,6)</f>
      </c>
      <c r="L3980" s="38">
        <v>0</v>
      </c>
      <c s="32">
        <f>ROUND(ROUND(L3980,2)*ROUND(G3980,3),2)</f>
      </c>
      <c s="36" t="s">
        <v>919</v>
      </c>
      <c>
        <f>(M3980*21)/100</f>
      </c>
      <c t="s">
        <v>27</v>
      </c>
    </row>
    <row r="3981" spans="1:5" ht="12.75">
      <c r="A3981" s="35" t="s">
        <v>55</v>
      </c>
      <c r="E3981" s="39" t="s">
        <v>4876</v>
      </c>
    </row>
    <row r="3982" spans="1:5" ht="12.75">
      <c r="A3982" s="35" t="s">
        <v>56</v>
      </c>
      <c r="E3982" s="40" t="s">
        <v>5</v>
      </c>
    </row>
    <row r="3983" spans="1:5" ht="12.75">
      <c r="A3983" t="s">
        <v>57</v>
      </c>
      <c r="E3983" s="39" t="s">
        <v>4877</v>
      </c>
    </row>
    <row r="3984" spans="1:16" ht="12.75">
      <c r="A3984" t="s">
        <v>49</v>
      </c>
      <c s="34" t="s">
        <v>4878</v>
      </c>
      <c s="34" t="s">
        <v>4879</v>
      </c>
      <c s="35" t="s">
        <v>5</v>
      </c>
      <c s="6" t="s">
        <v>4880</v>
      </c>
      <c s="36" t="s">
        <v>865</v>
      </c>
      <c s="37">
        <v>1</v>
      </c>
      <c s="36">
        <v>1.23</v>
      </c>
      <c s="36">
        <f>ROUND(G3984*H3984,6)</f>
      </c>
      <c r="L3984" s="38">
        <v>0</v>
      </c>
      <c s="32">
        <f>ROUND(ROUND(L3984,2)*ROUND(G3984,3),2)</f>
      </c>
      <c s="36" t="s">
        <v>99</v>
      </c>
      <c>
        <f>(M3984*21)/100</f>
      </c>
      <c t="s">
        <v>27</v>
      </c>
    </row>
    <row r="3985" spans="1:5" ht="12.75">
      <c r="A3985" s="35" t="s">
        <v>55</v>
      </c>
      <c r="E3985" s="39" t="s">
        <v>4880</v>
      </c>
    </row>
    <row r="3986" spans="1:5" ht="12.75">
      <c r="A3986" s="35" t="s">
        <v>56</v>
      </c>
      <c r="E3986" s="40" t="s">
        <v>5</v>
      </c>
    </row>
    <row r="3987" spans="1:5" ht="12.75">
      <c r="A3987" t="s">
        <v>57</v>
      </c>
      <c r="E3987" s="39" t="s">
        <v>4881</v>
      </c>
    </row>
    <row r="3988" spans="1:16" ht="12.75">
      <c r="A3988" t="s">
        <v>49</v>
      </c>
      <c s="34" t="s">
        <v>4882</v>
      </c>
      <c s="34" t="s">
        <v>4883</v>
      </c>
      <c s="35" t="s">
        <v>5</v>
      </c>
      <c s="6" t="s">
        <v>4884</v>
      </c>
      <c s="36" t="s">
        <v>865</v>
      </c>
      <c s="37">
        <v>3</v>
      </c>
      <c s="36">
        <v>1.23</v>
      </c>
      <c s="36">
        <f>ROUND(G3988*H3988,6)</f>
      </c>
      <c r="L3988" s="38">
        <v>0</v>
      </c>
      <c s="32">
        <f>ROUND(ROUND(L3988,2)*ROUND(G3988,3),2)</f>
      </c>
      <c s="36" t="s">
        <v>99</v>
      </c>
      <c>
        <f>(M3988*21)/100</f>
      </c>
      <c t="s">
        <v>27</v>
      </c>
    </row>
    <row r="3989" spans="1:5" ht="12.75">
      <c r="A3989" s="35" t="s">
        <v>55</v>
      </c>
      <c r="E3989" s="39" t="s">
        <v>4884</v>
      </c>
    </row>
    <row r="3990" spans="1:5" ht="12.75">
      <c r="A3990" s="35" t="s">
        <v>56</v>
      </c>
      <c r="E3990" s="40" t="s">
        <v>5</v>
      </c>
    </row>
    <row r="3991" spans="1:5" ht="12.75">
      <c r="A3991" t="s">
        <v>57</v>
      </c>
      <c r="E3991" s="39" t="s">
        <v>4857</v>
      </c>
    </row>
    <row r="3992" spans="1:16" ht="12.75">
      <c r="A3992" t="s">
        <v>49</v>
      </c>
      <c s="34" t="s">
        <v>4885</v>
      </c>
      <c s="34" t="s">
        <v>4886</v>
      </c>
      <c s="35" t="s">
        <v>5</v>
      </c>
      <c s="6" t="s">
        <v>4887</v>
      </c>
      <c s="36" t="s">
        <v>865</v>
      </c>
      <c s="37">
        <v>1</v>
      </c>
      <c s="36">
        <v>1.23</v>
      </c>
      <c s="36">
        <f>ROUND(G3992*H3992,6)</f>
      </c>
      <c r="L3992" s="38">
        <v>0</v>
      </c>
      <c s="32">
        <f>ROUND(ROUND(L3992,2)*ROUND(G3992,3),2)</f>
      </c>
      <c s="36" t="s">
        <v>99</v>
      </c>
      <c>
        <f>(M3992*21)/100</f>
      </c>
      <c t="s">
        <v>27</v>
      </c>
    </row>
    <row r="3993" spans="1:5" ht="12.75">
      <c r="A3993" s="35" t="s">
        <v>55</v>
      </c>
      <c r="E3993" s="39" t="s">
        <v>4887</v>
      </c>
    </row>
    <row r="3994" spans="1:5" ht="12.75">
      <c r="A3994" s="35" t="s">
        <v>56</v>
      </c>
      <c r="E3994" s="40" t="s">
        <v>5</v>
      </c>
    </row>
    <row r="3995" spans="1:5" ht="12.75">
      <c r="A3995" t="s">
        <v>57</v>
      </c>
      <c r="E3995" s="39" t="s">
        <v>4857</v>
      </c>
    </row>
    <row r="3996" spans="1:16" ht="12.75">
      <c r="A3996" t="s">
        <v>49</v>
      </c>
      <c s="34" t="s">
        <v>4888</v>
      </c>
      <c s="34" t="s">
        <v>4889</v>
      </c>
      <c s="35" t="s">
        <v>5</v>
      </c>
      <c s="6" t="s">
        <v>4890</v>
      </c>
      <c s="36" t="s">
        <v>423</v>
      </c>
      <c s="37">
        <v>17.009</v>
      </c>
      <c s="36">
        <v>0</v>
      </c>
      <c s="36">
        <f>ROUND(G3996*H3996,6)</f>
      </c>
      <c r="L3996" s="38">
        <v>0</v>
      </c>
      <c s="32">
        <f>ROUND(ROUND(L3996,2)*ROUND(G3996,3),2)</f>
      </c>
      <c s="36" t="s">
        <v>919</v>
      </c>
      <c>
        <f>(M3996*21)/100</f>
      </c>
      <c t="s">
        <v>27</v>
      </c>
    </row>
    <row r="3997" spans="1:5" ht="12.75">
      <c r="A3997" s="35" t="s">
        <v>55</v>
      </c>
      <c r="E3997" s="39" t="s">
        <v>4890</v>
      </c>
    </row>
    <row r="3998" spans="1:5" ht="12.75">
      <c r="A3998" s="35" t="s">
        <v>56</v>
      </c>
      <c r="E3998" s="40" t="s">
        <v>5</v>
      </c>
    </row>
    <row r="3999" spans="1:5" ht="12.75">
      <c r="A3999" t="s">
        <v>57</v>
      </c>
      <c r="E3999" s="39" t="s">
        <v>2233</v>
      </c>
    </row>
    <row r="4000" spans="1:16" ht="12.75">
      <c r="A4000" t="s">
        <v>49</v>
      </c>
      <c s="34" t="s">
        <v>4891</v>
      </c>
      <c s="34" t="s">
        <v>4892</v>
      </c>
      <c s="35" t="s">
        <v>5</v>
      </c>
      <c s="6" t="s">
        <v>4893</v>
      </c>
      <c s="36" t="s">
        <v>423</v>
      </c>
      <c s="37">
        <v>9.881</v>
      </c>
      <c s="36">
        <v>0.016</v>
      </c>
      <c s="36">
        <f>ROUND(G4000*H4000,6)</f>
      </c>
      <c r="L4000" s="38">
        <v>0</v>
      </c>
      <c s="32">
        <f>ROUND(ROUND(L4000,2)*ROUND(G4000,3),2)</f>
      </c>
      <c s="36" t="s">
        <v>919</v>
      </c>
      <c>
        <f>(M4000*21)/100</f>
      </c>
      <c t="s">
        <v>27</v>
      </c>
    </row>
    <row r="4001" spans="1:5" ht="12.75">
      <c r="A4001" s="35" t="s">
        <v>55</v>
      </c>
      <c r="E4001" s="39" t="s">
        <v>4893</v>
      </c>
    </row>
    <row r="4002" spans="1:5" ht="12.75">
      <c r="A4002" s="35" t="s">
        <v>56</v>
      </c>
      <c r="E4002" s="40" t="s">
        <v>5</v>
      </c>
    </row>
    <row r="4003" spans="1:5" ht="12.75">
      <c r="A4003" t="s">
        <v>57</v>
      </c>
      <c r="E4003" s="39" t="s">
        <v>5</v>
      </c>
    </row>
    <row r="4004" spans="1:16" ht="12.75">
      <c r="A4004" t="s">
        <v>49</v>
      </c>
      <c s="34" t="s">
        <v>4894</v>
      </c>
      <c s="34" t="s">
        <v>4895</v>
      </c>
      <c s="35" t="s">
        <v>5</v>
      </c>
      <c s="6" t="s">
        <v>4896</v>
      </c>
      <c s="36" t="s">
        <v>423</v>
      </c>
      <c s="37">
        <v>7.128</v>
      </c>
      <c s="36">
        <v>0.0042</v>
      </c>
      <c s="36">
        <f>ROUND(G4004*H4004,6)</f>
      </c>
      <c r="L4004" s="38">
        <v>0</v>
      </c>
      <c s="32">
        <f>ROUND(ROUND(L4004,2)*ROUND(G4004,3),2)</f>
      </c>
      <c s="36" t="s">
        <v>919</v>
      </c>
      <c>
        <f>(M4004*21)/100</f>
      </c>
      <c t="s">
        <v>27</v>
      </c>
    </row>
    <row r="4005" spans="1:5" ht="12.75">
      <c r="A4005" s="35" t="s">
        <v>55</v>
      </c>
      <c r="E4005" s="39" t="s">
        <v>4896</v>
      </c>
    </row>
    <row r="4006" spans="1:5" ht="12.75">
      <c r="A4006" s="35" t="s">
        <v>56</v>
      </c>
      <c r="E4006" s="40" t="s">
        <v>5</v>
      </c>
    </row>
    <row r="4007" spans="1:5" ht="12.75">
      <c r="A4007" t="s">
        <v>57</v>
      </c>
      <c r="E4007" s="39" t="s">
        <v>5</v>
      </c>
    </row>
    <row r="4008" spans="1:16" ht="25.5">
      <c r="A4008" t="s">
        <v>49</v>
      </c>
      <c s="34" t="s">
        <v>4897</v>
      </c>
      <c s="34" t="s">
        <v>4898</v>
      </c>
      <c s="35" t="s">
        <v>5</v>
      </c>
      <c s="6" t="s">
        <v>4899</v>
      </c>
      <c s="36" t="s">
        <v>64</v>
      </c>
      <c s="37">
        <v>35.8</v>
      </c>
      <c s="36">
        <v>0</v>
      </c>
      <c s="36">
        <f>ROUND(G4008*H4008,6)</f>
      </c>
      <c r="L4008" s="38">
        <v>0</v>
      </c>
      <c s="32">
        <f>ROUND(ROUND(L4008,2)*ROUND(G4008,3),2)</f>
      </c>
      <c s="36" t="s">
        <v>919</v>
      </c>
      <c>
        <f>(M4008*21)/100</f>
      </c>
      <c t="s">
        <v>27</v>
      </c>
    </row>
    <row r="4009" spans="1:5" ht="25.5">
      <c r="A4009" s="35" t="s">
        <v>55</v>
      </c>
      <c r="E4009" s="39" t="s">
        <v>4899</v>
      </c>
    </row>
    <row r="4010" spans="1:5" ht="12.75">
      <c r="A4010" s="35" t="s">
        <v>56</v>
      </c>
      <c r="E4010" s="40" t="s">
        <v>5</v>
      </c>
    </row>
    <row r="4011" spans="1:5" ht="12.75">
      <c r="A4011" t="s">
        <v>57</v>
      </c>
      <c r="E4011" s="39" t="s">
        <v>5</v>
      </c>
    </row>
    <row r="4012" spans="1:16" ht="12.75">
      <c r="A4012" t="s">
        <v>49</v>
      </c>
      <c s="34" t="s">
        <v>4900</v>
      </c>
      <c s="34" t="s">
        <v>4901</v>
      </c>
      <c s="35" t="s">
        <v>5</v>
      </c>
      <c s="6" t="s">
        <v>4902</v>
      </c>
      <c s="36" t="s">
        <v>64</v>
      </c>
      <c s="37">
        <v>39.38</v>
      </c>
      <c s="36">
        <v>0.0002</v>
      </c>
      <c s="36">
        <f>ROUND(G4012*H4012,6)</f>
      </c>
      <c r="L4012" s="38">
        <v>0</v>
      </c>
      <c s="32">
        <f>ROUND(ROUND(L4012,2)*ROUND(G4012,3),2)</f>
      </c>
      <c s="36" t="s">
        <v>919</v>
      </c>
      <c>
        <f>(M4012*21)/100</f>
      </c>
      <c t="s">
        <v>27</v>
      </c>
    </row>
    <row r="4013" spans="1:5" ht="12.75">
      <c r="A4013" s="35" t="s">
        <v>55</v>
      </c>
      <c r="E4013" s="39" t="s">
        <v>4902</v>
      </c>
    </row>
    <row r="4014" spans="1:5" ht="12.75">
      <c r="A4014" s="35" t="s">
        <v>56</v>
      </c>
      <c r="E4014" s="40" t="s">
        <v>5</v>
      </c>
    </row>
    <row r="4015" spans="1:5" ht="12.75">
      <c r="A4015" t="s">
        <v>57</v>
      </c>
      <c r="E4015" s="39" t="s">
        <v>5</v>
      </c>
    </row>
    <row r="4016" spans="1:16" ht="25.5">
      <c r="A4016" t="s">
        <v>49</v>
      </c>
      <c s="34" t="s">
        <v>4903</v>
      </c>
      <c s="34" t="s">
        <v>4904</v>
      </c>
      <c s="35" t="s">
        <v>5</v>
      </c>
      <c s="6" t="s">
        <v>4905</v>
      </c>
      <c s="36" t="s">
        <v>423</v>
      </c>
      <c s="37">
        <v>84.8</v>
      </c>
      <c s="36">
        <v>0.001402</v>
      </c>
      <c s="36">
        <f>ROUND(G4016*H4016,6)</f>
      </c>
      <c r="L4016" s="38">
        <v>0</v>
      </c>
      <c s="32">
        <f>ROUND(ROUND(L4016,2)*ROUND(G4016,3),2)</f>
      </c>
      <c s="36" t="s">
        <v>919</v>
      </c>
      <c>
        <f>(M4016*21)/100</f>
      </c>
      <c t="s">
        <v>27</v>
      </c>
    </row>
    <row r="4017" spans="1:5" ht="38.25">
      <c r="A4017" s="35" t="s">
        <v>55</v>
      </c>
      <c r="E4017" s="39" t="s">
        <v>4906</v>
      </c>
    </row>
    <row r="4018" spans="1:5" ht="12.75">
      <c r="A4018" s="35" t="s">
        <v>56</v>
      </c>
      <c r="E4018" s="40" t="s">
        <v>5</v>
      </c>
    </row>
    <row r="4019" spans="1:5" ht="12.75">
      <c r="A4019" t="s">
        <v>57</v>
      </c>
      <c r="E4019" s="39" t="s">
        <v>5</v>
      </c>
    </row>
    <row r="4020" spans="1:16" ht="12.75">
      <c r="A4020" t="s">
        <v>49</v>
      </c>
      <c s="34" t="s">
        <v>4907</v>
      </c>
      <c s="34" t="s">
        <v>4908</v>
      </c>
      <c s="35" t="s">
        <v>5</v>
      </c>
      <c s="6" t="s">
        <v>4909</v>
      </c>
      <c s="36" t="s">
        <v>423</v>
      </c>
      <c s="37">
        <v>84.8</v>
      </c>
      <c s="36">
        <v>0</v>
      </c>
      <c s="36">
        <f>ROUND(G4020*H4020,6)</f>
      </c>
      <c r="L4020" s="38">
        <v>0</v>
      </c>
      <c s="32">
        <f>ROUND(ROUND(L4020,2)*ROUND(G4020,3),2)</f>
      </c>
      <c s="36" t="s">
        <v>919</v>
      </c>
      <c>
        <f>(M4020*21)/100</f>
      </c>
      <c t="s">
        <v>27</v>
      </c>
    </row>
    <row r="4021" spans="1:5" ht="12.75">
      <c r="A4021" s="35" t="s">
        <v>55</v>
      </c>
      <c r="E4021" s="39" t="s">
        <v>4909</v>
      </c>
    </row>
    <row r="4022" spans="1:5" ht="12.75">
      <c r="A4022" s="35" t="s">
        <v>56</v>
      </c>
      <c r="E4022" s="40" t="s">
        <v>5</v>
      </c>
    </row>
    <row r="4023" spans="1:5" ht="12.75">
      <c r="A4023" t="s">
        <v>57</v>
      </c>
      <c r="E4023" s="39" t="s">
        <v>5</v>
      </c>
    </row>
    <row r="4024" spans="1:16" ht="25.5">
      <c r="A4024" t="s">
        <v>49</v>
      </c>
      <c s="34" t="s">
        <v>4910</v>
      </c>
      <c s="34" t="s">
        <v>4911</v>
      </c>
      <c s="35" t="s">
        <v>5</v>
      </c>
      <c s="6" t="s">
        <v>4912</v>
      </c>
      <c s="36" t="s">
        <v>423</v>
      </c>
      <c s="37">
        <v>89.04</v>
      </c>
      <c s="36">
        <v>0.032</v>
      </c>
      <c s="36">
        <f>ROUND(G4024*H4024,6)</f>
      </c>
      <c r="L4024" s="38">
        <v>0</v>
      </c>
      <c s="32">
        <f>ROUND(ROUND(L4024,2)*ROUND(G4024,3),2)</f>
      </c>
      <c s="36" t="s">
        <v>919</v>
      </c>
      <c>
        <f>(M4024*21)/100</f>
      </c>
      <c t="s">
        <v>27</v>
      </c>
    </row>
    <row r="4025" spans="1:5" ht="25.5">
      <c r="A4025" s="35" t="s">
        <v>55</v>
      </c>
      <c r="E4025" s="39" t="s">
        <v>4912</v>
      </c>
    </row>
    <row r="4026" spans="1:5" ht="12.75">
      <c r="A4026" s="35" t="s">
        <v>56</v>
      </c>
      <c r="E4026" s="40" t="s">
        <v>5</v>
      </c>
    </row>
    <row r="4027" spans="1:5" ht="12.75">
      <c r="A4027" t="s">
        <v>57</v>
      </c>
      <c r="E4027" s="39" t="s">
        <v>5</v>
      </c>
    </row>
    <row r="4028" spans="1:16" ht="25.5">
      <c r="A4028" t="s">
        <v>49</v>
      </c>
      <c s="34" t="s">
        <v>4913</v>
      </c>
      <c s="34" t="s">
        <v>4914</v>
      </c>
      <c s="35" t="s">
        <v>5</v>
      </c>
      <c s="6" t="s">
        <v>4915</v>
      </c>
      <c s="36" t="s">
        <v>423</v>
      </c>
      <c s="37">
        <v>75.58</v>
      </c>
      <c s="36">
        <v>4.5E-05</v>
      </c>
      <c s="36">
        <f>ROUND(G4028*H4028,6)</f>
      </c>
      <c r="L4028" s="38">
        <v>0</v>
      </c>
      <c s="32">
        <f>ROUND(ROUND(L4028,2)*ROUND(G4028,3),2)</f>
      </c>
      <c s="36" t="s">
        <v>919</v>
      </c>
      <c>
        <f>(M4028*21)/100</f>
      </c>
      <c t="s">
        <v>27</v>
      </c>
    </row>
    <row r="4029" spans="1:5" ht="25.5">
      <c r="A4029" s="35" t="s">
        <v>55</v>
      </c>
      <c r="E4029" s="39" t="s">
        <v>4915</v>
      </c>
    </row>
    <row r="4030" spans="1:5" ht="12.75">
      <c r="A4030" s="35" t="s">
        <v>56</v>
      </c>
      <c r="E4030" s="40" t="s">
        <v>5</v>
      </c>
    </row>
    <row r="4031" spans="1:5" ht="12.75">
      <c r="A4031" t="s">
        <v>57</v>
      </c>
      <c r="E4031" s="39" t="s">
        <v>5</v>
      </c>
    </row>
    <row r="4032" spans="1:16" ht="12.75">
      <c r="A4032" t="s">
        <v>49</v>
      </c>
      <c s="34" t="s">
        <v>4916</v>
      </c>
      <c s="34" t="s">
        <v>4875</v>
      </c>
      <c s="35" t="s">
        <v>5</v>
      </c>
      <c s="6" t="s">
        <v>4876</v>
      </c>
      <c s="36" t="s">
        <v>423</v>
      </c>
      <c s="37">
        <v>79.359</v>
      </c>
      <c s="36">
        <v>0</v>
      </c>
      <c s="36">
        <f>ROUND(G4032*H4032,6)</f>
      </c>
      <c r="L4032" s="38">
        <v>0</v>
      </c>
      <c s="32">
        <f>ROUND(ROUND(L4032,2)*ROUND(G4032,3),2)</f>
      </c>
      <c s="36" t="s">
        <v>919</v>
      </c>
      <c>
        <f>(M4032*21)/100</f>
      </c>
      <c t="s">
        <v>27</v>
      </c>
    </row>
    <row r="4033" spans="1:5" ht="12.75">
      <c r="A4033" s="35" t="s">
        <v>55</v>
      </c>
      <c r="E4033" s="39" t="s">
        <v>4876</v>
      </c>
    </row>
    <row r="4034" spans="1:5" ht="12.75">
      <c r="A4034" s="35" t="s">
        <v>56</v>
      </c>
      <c r="E4034" s="40" t="s">
        <v>5</v>
      </c>
    </row>
    <row r="4035" spans="1:5" ht="12.75">
      <c r="A4035" t="s">
        <v>57</v>
      </c>
      <c r="E4035" s="39" t="s">
        <v>5</v>
      </c>
    </row>
    <row r="4036" spans="1:16" ht="25.5">
      <c r="A4036" t="s">
        <v>49</v>
      </c>
      <c s="34" t="s">
        <v>4917</v>
      </c>
      <c s="34" t="s">
        <v>4918</v>
      </c>
      <c s="35" t="s">
        <v>5</v>
      </c>
      <c s="6" t="s">
        <v>4919</v>
      </c>
      <c s="36" t="s">
        <v>423</v>
      </c>
      <c s="37">
        <v>6.963</v>
      </c>
      <c s="36">
        <v>0.000331</v>
      </c>
      <c s="36">
        <f>ROUND(G4036*H4036,6)</f>
      </c>
      <c r="L4036" s="38">
        <v>0</v>
      </c>
      <c s="32">
        <f>ROUND(ROUND(L4036,2)*ROUND(G4036,3),2)</f>
      </c>
      <c s="36" t="s">
        <v>919</v>
      </c>
      <c>
        <f>(M4036*21)/100</f>
      </c>
      <c t="s">
        <v>27</v>
      </c>
    </row>
    <row r="4037" spans="1:5" ht="25.5">
      <c r="A4037" s="35" t="s">
        <v>55</v>
      </c>
      <c r="E4037" s="39" t="s">
        <v>4919</v>
      </c>
    </row>
    <row r="4038" spans="1:5" ht="12.75">
      <c r="A4038" s="35" t="s">
        <v>56</v>
      </c>
      <c r="E4038" s="40" t="s">
        <v>5</v>
      </c>
    </row>
    <row r="4039" spans="1:5" ht="12.75">
      <c r="A4039" t="s">
        <v>57</v>
      </c>
      <c r="E4039" s="39" t="s">
        <v>5</v>
      </c>
    </row>
    <row r="4040" spans="1:16" ht="12.75">
      <c r="A4040" t="s">
        <v>49</v>
      </c>
      <c s="34" t="s">
        <v>4920</v>
      </c>
      <c s="34" t="s">
        <v>4921</v>
      </c>
      <c s="35" t="s">
        <v>5</v>
      </c>
      <c s="6" t="s">
        <v>4922</v>
      </c>
      <c s="36" t="s">
        <v>423</v>
      </c>
      <c s="37">
        <v>6.963</v>
      </c>
      <c s="36">
        <v>0.01787</v>
      </c>
      <c s="36">
        <f>ROUND(G4040*H4040,6)</f>
      </c>
      <c r="L4040" s="38">
        <v>0</v>
      </c>
      <c s="32">
        <f>ROUND(ROUND(L4040,2)*ROUND(G4040,3),2)</f>
      </c>
      <c s="36" t="s">
        <v>919</v>
      </c>
      <c>
        <f>(M4040*21)/100</f>
      </c>
      <c t="s">
        <v>27</v>
      </c>
    </row>
    <row r="4041" spans="1:5" ht="12.75">
      <c r="A4041" s="35" t="s">
        <v>55</v>
      </c>
      <c r="E4041" s="39" t="s">
        <v>4922</v>
      </c>
    </row>
    <row r="4042" spans="1:5" ht="12.75">
      <c r="A4042" s="35" t="s">
        <v>56</v>
      </c>
      <c r="E4042" s="40" t="s">
        <v>5</v>
      </c>
    </row>
    <row r="4043" spans="1:5" ht="12.75">
      <c r="A4043" t="s">
        <v>57</v>
      </c>
      <c r="E4043" s="39" t="s">
        <v>4923</v>
      </c>
    </row>
    <row r="4044" spans="1:16" ht="25.5">
      <c r="A4044" t="s">
        <v>49</v>
      </c>
      <c s="34" t="s">
        <v>4924</v>
      </c>
      <c s="34" t="s">
        <v>4925</v>
      </c>
      <c s="35" t="s">
        <v>5</v>
      </c>
      <c s="6" t="s">
        <v>4926</v>
      </c>
      <c s="36" t="s">
        <v>423</v>
      </c>
      <c s="37">
        <v>23.015</v>
      </c>
      <c s="36">
        <v>0.000268</v>
      </c>
      <c s="36">
        <f>ROUND(G4044*H4044,6)</f>
      </c>
      <c r="L4044" s="38">
        <v>0</v>
      </c>
      <c s="32">
        <f>ROUND(ROUND(L4044,2)*ROUND(G4044,3),2)</f>
      </c>
      <c s="36" t="s">
        <v>919</v>
      </c>
      <c>
        <f>(M4044*21)/100</f>
      </c>
      <c t="s">
        <v>27</v>
      </c>
    </row>
    <row r="4045" spans="1:5" ht="25.5">
      <c r="A4045" s="35" t="s">
        <v>55</v>
      </c>
      <c r="E4045" s="39" t="s">
        <v>4926</v>
      </c>
    </row>
    <row r="4046" spans="1:5" ht="12.75">
      <c r="A4046" s="35" t="s">
        <v>56</v>
      </c>
      <c r="E4046" s="40" t="s">
        <v>5</v>
      </c>
    </row>
    <row r="4047" spans="1:5" ht="12.75">
      <c r="A4047" t="s">
        <v>57</v>
      </c>
      <c r="E4047" s="39" t="s">
        <v>5</v>
      </c>
    </row>
    <row r="4048" spans="1:16" ht="12.75">
      <c r="A4048" t="s">
        <v>49</v>
      </c>
      <c s="34" t="s">
        <v>4927</v>
      </c>
      <c s="34" t="s">
        <v>4928</v>
      </c>
      <c s="35" t="s">
        <v>5</v>
      </c>
      <c s="6" t="s">
        <v>4929</v>
      </c>
      <c s="36" t="s">
        <v>423</v>
      </c>
      <c s="37">
        <v>23.015</v>
      </c>
      <c s="36">
        <v>0.027</v>
      </c>
      <c s="36">
        <f>ROUND(G4048*H4048,6)</f>
      </c>
      <c r="L4048" s="38">
        <v>0</v>
      </c>
      <c s="32">
        <f>ROUND(ROUND(L4048,2)*ROUND(G4048,3),2)</f>
      </c>
      <c s="36" t="s">
        <v>919</v>
      </c>
      <c>
        <f>(M4048*21)/100</f>
      </c>
      <c t="s">
        <v>27</v>
      </c>
    </row>
    <row r="4049" spans="1:5" ht="12.75">
      <c r="A4049" s="35" t="s">
        <v>55</v>
      </c>
      <c r="E4049" s="39" t="s">
        <v>4929</v>
      </c>
    </row>
    <row r="4050" spans="1:5" ht="12.75">
      <c r="A4050" s="35" t="s">
        <v>56</v>
      </c>
      <c r="E4050" s="40" t="s">
        <v>5</v>
      </c>
    </row>
    <row r="4051" spans="1:5" ht="12.75">
      <c r="A4051" t="s">
        <v>57</v>
      </c>
      <c r="E4051" s="39" t="s">
        <v>4930</v>
      </c>
    </row>
    <row r="4052" spans="1:16" ht="25.5">
      <c r="A4052" t="s">
        <v>49</v>
      </c>
      <c s="34" t="s">
        <v>4931</v>
      </c>
      <c s="34" t="s">
        <v>4932</v>
      </c>
      <c s="35" t="s">
        <v>5</v>
      </c>
      <c s="6" t="s">
        <v>4933</v>
      </c>
      <c s="36" t="s">
        <v>423</v>
      </c>
      <c s="37">
        <v>2.034</v>
      </c>
      <c s="36">
        <v>0.000331</v>
      </c>
      <c s="36">
        <f>ROUND(G4052*H4052,6)</f>
      </c>
      <c r="L4052" s="38">
        <v>0</v>
      </c>
      <c s="32">
        <f>ROUND(ROUND(L4052,2)*ROUND(G4052,3),2)</f>
      </c>
      <c s="36" t="s">
        <v>919</v>
      </c>
      <c>
        <f>(M4052*21)/100</f>
      </c>
      <c t="s">
        <v>27</v>
      </c>
    </row>
    <row r="4053" spans="1:5" ht="25.5">
      <c r="A4053" s="35" t="s">
        <v>55</v>
      </c>
      <c r="E4053" s="39" t="s">
        <v>4933</v>
      </c>
    </row>
    <row r="4054" spans="1:5" ht="12.75">
      <c r="A4054" s="35" t="s">
        <v>56</v>
      </c>
      <c r="E4054" s="40" t="s">
        <v>5</v>
      </c>
    </row>
    <row r="4055" spans="1:5" ht="12.75">
      <c r="A4055" t="s">
        <v>57</v>
      </c>
      <c r="E4055" s="39" t="s">
        <v>5</v>
      </c>
    </row>
    <row r="4056" spans="1:16" ht="12.75">
      <c r="A4056" t="s">
        <v>49</v>
      </c>
      <c s="34" t="s">
        <v>4934</v>
      </c>
      <c s="34" t="s">
        <v>4935</v>
      </c>
      <c s="35" t="s">
        <v>103</v>
      </c>
      <c s="6" t="s">
        <v>4936</v>
      </c>
      <c s="36" t="s">
        <v>423</v>
      </c>
      <c s="37">
        <v>2.034</v>
      </c>
      <c s="36">
        <v>0.02661</v>
      </c>
      <c s="36">
        <f>ROUND(G4056*H4056,6)</f>
      </c>
      <c r="L4056" s="38">
        <v>0</v>
      </c>
      <c s="32">
        <f>ROUND(ROUND(L4056,2)*ROUND(G4056,3),2)</f>
      </c>
      <c s="36" t="s">
        <v>919</v>
      </c>
      <c>
        <f>(M4056*21)/100</f>
      </c>
      <c t="s">
        <v>27</v>
      </c>
    </row>
    <row r="4057" spans="1:5" ht="12.75">
      <c r="A4057" s="35" t="s">
        <v>55</v>
      </c>
      <c r="E4057" s="39" t="s">
        <v>4936</v>
      </c>
    </row>
    <row r="4058" spans="1:5" ht="12.75">
      <c r="A4058" s="35" t="s">
        <v>56</v>
      </c>
      <c r="E4058" s="40" t="s">
        <v>5</v>
      </c>
    </row>
    <row r="4059" spans="1:5" ht="12.75">
      <c r="A4059" t="s">
        <v>57</v>
      </c>
      <c r="E4059" s="39" t="s">
        <v>4937</v>
      </c>
    </row>
    <row r="4060" spans="1:16" ht="25.5">
      <c r="A4060" t="s">
        <v>49</v>
      </c>
      <c s="34" t="s">
        <v>4938</v>
      </c>
      <c s="34" t="s">
        <v>4939</v>
      </c>
      <c s="35" t="s">
        <v>5</v>
      </c>
      <c s="6" t="s">
        <v>4940</v>
      </c>
      <c s="36" t="s">
        <v>423</v>
      </c>
      <c s="37">
        <v>224.908</v>
      </c>
      <c s="36">
        <v>0.000268</v>
      </c>
      <c s="36">
        <f>ROUND(G4060*H4060,6)</f>
      </c>
      <c r="L4060" s="38">
        <v>0</v>
      </c>
      <c s="32">
        <f>ROUND(ROUND(L4060,2)*ROUND(G4060,3),2)</f>
      </c>
      <c s="36" t="s">
        <v>919</v>
      </c>
      <c>
        <f>(M4060*21)/100</f>
      </c>
      <c t="s">
        <v>27</v>
      </c>
    </row>
    <row r="4061" spans="1:5" ht="25.5">
      <c r="A4061" s="35" t="s">
        <v>55</v>
      </c>
      <c r="E4061" s="39" t="s">
        <v>4940</v>
      </c>
    </row>
    <row r="4062" spans="1:5" ht="12.75">
      <c r="A4062" s="35" t="s">
        <v>56</v>
      </c>
      <c r="E4062" s="40" t="s">
        <v>5</v>
      </c>
    </row>
    <row r="4063" spans="1:5" ht="12.75">
      <c r="A4063" t="s">
        <v>57</v>
      </c>
      <c r="E4063" s="39" t="s">
        <v>5</v>
      </c>
    </row>
    <row r="4064" spans="1:16" ht="25.5">
      <c r="A4064" t="s">
        <v>49</v>
      </c>
      <c s="34" t="s">
        <v>4941</v>
      </c>
      <c s="34" t="s">
        <v>4942</v>
      </c>
      <c s="35" t="s">
        <v>5</v>
      </c>
      <c s="6" t="s">
        <v>4943</v>
      </c>
      <c s="36" t="s">
        <v>423</v>
      </c>
      <c s="37">
        <v>23.381</v>
      </c>
      <c s="36">
        <v>0.027</v>
      </c>
      <c s="36">
        <f>ROUND(G4064*H4064,6)</f>
      </c>
      <c r="L4064" s="38">
        <v>0</v>
      </c>
      <c s="32">
        <f>ROUND(ROUND(L4064,2)*ROUND(G4064,3),2)</f>
      </c>
      <c s="36" t="s">
        <v>99</v>
      </c>
      <c>
        <f>(M4064*21)/100</f>
      </c>
      <c t="s">
        <v>27</v>
      </c>
    </row>
    <row r="4065" spans="1:5" ht="25.5">
      <c r="A4065" s="35" t="s">
        <v>55</v>
      </c>
      <c r="E4065" s="39" t="s">
        <v>4943</v>
      </c>
    </row>
    <row r="4066" spans="1:5" ht="12.75">
      <c r="A4066" s="35" t="s">
        <v>56</v>
      </c>
      <c r="E4066" s="40" t="s">
        <v>5</v>
      </c>
    </row>
    <row r="4067" spans="1:5" ht="12.75">
      <c r="A4067" t="s">
        <v>57</v>
      </c>
      <c r="E4067" s="39" t="s">
        <v>4923</v>
      </c>
    </row>
    <row r="4068" spans="1:16" ht="25.5">
      <c r="A4068" t="s">
        <v>49</v>
      </c>
      <c s="34" t="s">
        <v>4944</v>
      </c>
      <c s="34" t="s">
        <v>4945</v>
      </c>
      <c s="35" t="s">
        <v>5</v>
      </c>
      <c s="6" t="s">
        <v>4946</v>
      </c>
      <c s="36" t="s">
        <v>423</v>
      </c>
      <c s="37">
        <v>201.527</v>
      </c>
      <c s="36">
        <v>0.02741</v>
      </c>
      <c s="36">
        <f>ROUND(G4068*H4068,6)</f>
      </c>
      <c r="L4068" s="38">
        <v>0</v>
      </c>
      <c s="32">
        <f>ROUND(ROUND(L4068,2)*ROUND(G4068,3),2)</f>
      </c>
      <c s="36" t="s">
        <v>99</v>
      </c>
      <c>
        <f>(M4068*21)/100</f>
      </c>
      <c t="s">
        <v>27</v>
      </c>
    </row>
    <row r="4069" spans="1:5" ht="25.5">
      <c r="A4069" s="35" t="s">
        <v>55</v>
      </c>
      <c r="E4069" s="39" t="s">
        <v>4946</v>
      </c>
    </row>
    <row r="4070" spans="1:5" ht="12.75">
      <c r="A4070" s="35" t="s">
        <v>56</v>
      </c>
      <c r="E4070" s="40" t="s">
        <v>5</v>
      </c>
    </row>
    <row r="4071" spans="1:5" ht="12.75">
      <c r="A4071" t="s">
        <v>57</v>
      </c>
      <c r="E4071" s="39" t="s">
        <v>4923</v>
      </c>
    </row>
    <row r="4072" spans="1:16" ht="12.75">
      <c r="A4072" t="s">
        <v>49</v>
      </c>
      <c s="34" t="s">
        <v>4947</v>
      </c>
      <c s="34" t="s">
        <v>4948</v>
      </c>
      <c s="35" t="s">
        <v>5</v>
      </c>
      <c s="6" t="s">
        <v>4949</v>
      </c>
      <c s="36" t="s">
        <v>53</v>
      </c>
      <c s="37">
        <v>1</v>
      </c>
      <c s="36">
        <v>0.00094</v>
      </c>
      <c s="36">
        <f>ROUND(G4072*H4072,6)</f>
      </c>
      <c r="L4072" s="38">
        <v>0</v>
      </c>
      <c s="32">
        <f>ROUND(ROUND(L4072,2)*ROUND(G4072,3),2)</f>
      </c>
      <c s="36" t="s">
        <v>99</v>
      </c>
      <c>
        <f>(M4072*21)/100</f>
      </c>
      <c t="s">
        <v>27</v>
      </c>
    </row>
    <row r="4073" spans="1:5" ht="12.75">
      <c r="A4073" s="35" t="s">
        <v>55</v>
      </c>
      <c r="E4073" s="39" t="s">
        <v>4949</v>
      </c>
    </row>
    <row r="4074" spans="1:5" ht="12.75">
      <c r="A4074" s="35" t="s">
        <v>56</v>
      </c>
      <c r="E4074" s="40" t="s">
        <v>5</v>
      </c>
    </row>
    <row r="4075" spans="1:5" ht="12.75">
      <c r="A4075" t="s">
        <v>57</v>
      </c>
      <c r="E4075" s="39" t="s">
        <v>5</v>
      </c>
    </row>
    <row r="4076" spans="1:16" ht="12.75">
      <c r="A4076" t="s">
        <v>49</v>
      </c>
      <c s="34" t="s">
        <v>4950</v>
      </c>
      <c s="34" t="s">
        <v>4951</v>
      </c>
      <c s="35" t="s">
        <v>5</v>
      </c>
      <c s="6" t="s">
        <v>4952</v>
      </c>
      <c s="36" t="s">
        <v>423</v>
      </c>
      <c s="37">
        <v>1</v>
      </c>
      <c s="36">
        <v>0.02423</v>
      </c>
      <c s="36">
        <f>ROUND(G4076*H4076,6)</f>
      </c>
      <c r="L4076" s="38">
        <v>0</v>
      </c>
      <c s="32">
        <f>ROUND(ROUND(L4076,2)*ROUND(G4076,3),2)</f>
      </c>
      <c s="36" t="s">
        <v>99</v>
      </c>
      <c>
        <f>(M4076*21)/100</f>
      </c>
      <c t="s">
        <v>27</v>
      </c>
    </row>
    <row r="4077" spans="1:5" ht="12.75">
      <c r="A4077" s="35" t="s">
        <v>55</v>
      </c>
      <c r="E4077" s="39" t="s">
        <v>4952</v>
      </c>
    </row>
    <row r="4078" spans="1:5" ht="12.75">
      <c r="A4078" s="35" t="s">
        <v>56</v>
      </c>
      <c r="E4078" s="40" t="s">
        <v>5</v>
      </c>
    </row>
    <row r="4079" spans="1:5" ht="12.75">
      <c r="A4079" t="s">
        <v>57</v>
      </c>
      <c r="E4079" s="39" t="s">
        <v>4953</v>
      </c>
    </row>
    <row r="4080" spans="1:16" ht="38.25">
      <c r="A4080" t="s">
        <v>49</v>
      </c>
      <c s="34" t="s">
        <v>4954</v>
      </c>
      <c s="34" t="s">
        <v>4955</v>
      </c>
      <c s="35" t="s">
        <v>5</v>
      </c>
      <c s="6" t="s">
        <v>4956</v>
      </c>
      <c s="36" t="s">
        <v>423</v>
      </c>
      <c s="37">
        <v>12.88</v>
      </c>
      <c s="36">
        <v>0.000601</v>
      </c>
      <c s="36">
        <f>ROUND(G4080*H4080,6)</f>
      </c>
      <c r="L4080" s="38">
        <v>0</v>
      </c>
      <c s="32">
        <f>ROUND(ROUND(L4080,2)*ROUND(G4080,3),2)</f>
      </c>
      <c s="36" t="s">
        <v>919</v>
      </c>
      <c>
        <f>(M4080*21)/100</f>
      </c>
      <c t="s">
        <v>27</v>
      </c>
    </row>
    <row r="4081" spans="1:5" ht="38.25">
      <c r="A4081" s="35" t="s">
        <v>55</v>
      </c>
      <c r="E4081" s="39" t="s">
        <v>4957</v>
      </c>
    </row>
    <row r="4082" spans="1:5" ht="12.75">
      <c r="A4082" s="35" t="s">
        <v>56</v>
      </c>
      <c r="E4082" s="40" t="s">
        <v>5</v>
      </c>
    </row>
    <row r="4083" spans="1:5" ht="12.75">
      <c r="A4083" t="s">
        <v>57</v>
      </c>
      <c r="E4083" s="39" t="s">
        <v>5</v>
      </c>
    </row>
    <row r="4084" spans="1:16" ht="12.75">
      <c r="A4084" t="s">
        <v>49</v>
      </c>
      <c s="34" t="s">
        <v>4958</v>
      </c>
      <c s="34" t="s">
        <v>4935</v>
      </c>
      <c s="35" t="s">
        <v>5</v>
      </c>
      <c s="6" t="s">
        <v>4936</v>
      </c>
      <c s="36" t="s">
        <v>423</v>
      </c>
      <c s="37">
        <v>4.293</v>
      </c>
      <c s="36">
        <v>0.02661</v>
      </c>
      <c s="36">
        <f>ROUND(G4084*H4084,6)</f>
      </c>
      <c r="L4084" s="38">
        <v>0</v>
      </c>
      <c s="32">
        <f>ROUND(ROUND(L4084,2)*ROUND(G4084,3),2)</f>
      </c>
      <c s="36" t="s">
        <v>919</v>
      </c>
      <c>
        <f>(M4084*21)/100</f>
      </c>
      <c t="s">
        <v>27</v>
      </c>
    </row>
    <row r="4085" spans="1:5" ht="12.75">
      <c r="A4085" s="35" t="s">
        <v>55</v>
      </c>
      <c r="E4085" s="39" t="s">
        <v>4936</v>
      </c>
    </row>
    <row r="4086" spans="1:5" ht="12.75">
      <c r="A4086" s="35" t="s">
        <v>56</v>
      </c>
      <c r="E4086" s="40" t="s">
        <v>5</v>
      </c>
    </row>
    <row r="4087" spans="1:5" ht="12.75">
      <c r="A4087" t="s">
        <v>57</v>
      </c>
      <c r="E4087" s="39" t="s">
        <v>5</v>
      </c>
    </row>
    <row r="4088" spans="1:16" ht="12.75">
      <c r="A4088" t="s">
        <v>49</v>
      </c>
      <c s="34" t="s">
        <v>4959</v>
      </c>
      <c s="34" t="s">
        <v>4960</v>
      </c>
      <c s="35" t="s">
        <v>5</v>
      </c>
      <c s="6" t="s">
        <v>4961</v>
      </c>
      <c s="36" t="s">
        <v>423</v>
      </c>
      <c s="37">
        <v>8.587</v>
      </c>
      <c s="36">
        <v>0.02679</v>
      </c>
      <c s="36">
        <f>ROUND(G4088*H4088,6)</f>
      </c>
      <c r="L4088" s="38">
        <v>0</v>
      </c>
      <c s="32">
        <f>ROUND(ROUND(L4088,2)*ROUND(G4088,3),2)</f>
      </c>
      <c s="36" t="s">
        <v>919</v>
      </c>
      <c>
        <f>(M4088*21)/100</f>
      </c>
      <c t="s">
        <v>27</v>
      </c>
    </row>
    <row r="4089" spans="1:5" ht="12.75">
      <c r="A4089" s="35" t="s">
        <v>55</v>
      </c>
      <c r="E4089" s="39" t="s">
        <v>4961</v>
      </c>
    </row>
    <row r="4090" spans="1:5" ht="12.75">
      <c r="A4090" s="35" t="s">
        <v>56</v>
      </c>
      <c r="E4090" s="40" t="s">
        <v>5</v>
      </c>
    </row>
    <row r="4091" spans="1:5" ht="12.75">
      <c r="A4091" t="s">
        <v>57</v>
      </c>
      <c r="E4091" s="39" t="s">
        <v>5</v>
      </c>
    </row>
    <row r="4092" spans="1:16" ht="12.75">
      <c r="A4092" t="s">
        <v>49</v>
      </c>
      <c s="34" t="s">
        <v>4962</v>
      </c>
      <c s="34" t="s">
        <v>4963</v>
      </c>
      <c s="35" t="s">
        <v>5</v>
      </c>
      <c s="6" t="s">
        <v>4964</v>
      </c>
      <c s="36" t="s">
        <v>53</v>
      </c>
      <c s="37">
        <v>3</v>
      </c>
      <c s="36">
        <v>0</v>
      </c>
      <c s="36">
        <f>ROUND(G4092*H4092,6)</f>
      </c>
      <c r="L4092" s="38">
        <v>0</v>
      </c>
      <c s="32">
        <f>ROUND(ROUND(L4092,2)*ROUND(G4092,3),2)</f>
      </c>
      <c s="36" t="s">
        <v>919</v>
      </c>
      <c>
        <f>(M4092*21)/100</f>
      </c>
      <c t="s">
        <v>27</v>
      </c>
    </row>
    <row r="4093" spans="1:5" ht="12.75">
      <c r="A4093" s="35" t="s">
        <v>55</v>
      </c>
      <c r="E4093" s="39" t="s">
        <v>4964</v>
      </c>
    </row>
    <row r="4094" spans="1:5" ht="12.75">
      <c r="A4094" s="35" t="s">
        <v>56</v>
      </c>
      <c r="E4094" s="40" t="s">
        <v>5</v>
      </c>
    </row>
    <row r="4095" spans="1:5" ht="12.75">
      <c r="A4095" t="s">
        <v>57</v>
      </c>
      <c r="E4095" s="39" t="s">
        <v>4965</v>
      </c>
    </row>
    <row r="4096" spans="1:16" ht="12.75">
      <c r="A4096" t="s">
        <v>49</v>
      </c>
      <c s="34" t="s">
        <v>4966</v>
      </c>
      <c s="34" t="s">
        <v>4967</v>
      </c>
      <c s="35" t="s">
        <v>5</v>
      </c>
      <c s="6" t="s">
        <v>4968</v>
      </c>
      <c s="36" t="s">
        <v>423</v>
      </c>
      <c s="37">
        <v>1</v>
      </c>
      <c s="36">
        <v>0.03829</v>
      </c>
      <c s="36">
        <f>ROUND(G4096*H4096,6)</f>
      </c>
      <c r="L4096" s="38">
        <v>0</v>
      </c>
      <c s="32">
        <f>ROUND(ROUND(L4096,2)*ROUND(G4096,3),2)</f>
      </c>
      <c s="36" t="s">
        <v>99</v>
      </c>
      <c>
        <f>(M4096*21)/100</f>
      </c>
      <c t="s">
        <v>27</v>
      </c>
    </row>
    <row r="4097" spans="1:5" ht="12.75">
      <c r="A4097" s="35" t="s">
        <v>55</v>
      </c>
      <c r="E4097" s="39" t="s">
        <v>4968</v>
      </c>
    </row>
    <row r="4098" spans="1:5" ht="12.75">
      <c r="A4098" s="35" t="s">
        <v>56</v>
      </c>
      <c r="E4098" s="40" t="s">
        <v>5</v>
      </c>
    </row>
    <row r="4099" spans="1:5" ht="12.75">
      <c r="A4099" t="s">
        <v>57</v>
      </c>
      <c r="E4099" s="39" t="s">
        <v>4969</v>
      </c>
    </row>
    <row r="4100" spans="1:16" ht="12.75">
      <c r="A4100" t="s">
        <v>49</v>
      </c>
      <c s="34" t="s">
        <v>4970</v>
      </c>
      <c s="34" t="s">
        <v>4971</v>
      </c>
      <c s="35" t="s">
        <v>5</v>
      </c>
      <c s="6" t="s">
        <v>4972</v>
      </c>
      <c s="36" t="s">
        <v>423</v>
      </c>
      <c s="37">
        <v>1</v>
      </c>
      <c s="36">
        <v>0.02423</v>
      </c>
      <c s="36">
        <f>ROUND(G4100*H4100,6)</f>
      </c>
      <c r="L4100" s="38">
        <v>0</v>
      </c>
      <c s="32">
        <f>ROUND(ROUND(L4100,2)*ROUND(G4100,3),2)</f>
      </c>
      <c s="36" t="s">
        <v>99</v>
      </c>
      <c>
        <f>(M4100*21)/100</f>
      </c>
      <c t="s">
        <v>27</v>
      </c>
    </row>
    <row r="4101" spans="1:5" ht="12.75">
      <c r="A4101" s="35" t="s">
        <v>55</v>
      </c>
      <c r="E4101" s="39" t="s">
        <v>4972</v>
      </c>
    </row>
    <row r="4102" spans="1:5" ht="12.75">
      <c r="A4102" s="35" t="s">
        <v>56</v>
      </c>
      <c r="E4102" s="40" t="s">
        <v>5</v>
      </c>
    </row>
    <row r="4103" spans="1:5" ht="12.75">
      <c r="A4103" t="s">
        <v>57</v>
      </c>
      <c r="E4103" s="39" t="s">
        <v>4973</v>
      </c>
    </row>
    <row r="4104" spans="1:16" ht="12.75">
      <c r="A4104" t="s">
        <v>49</v>
      </c>
      <c s="34" t="s">
        <v>4974</v>
      </c>
      <c s="34" t="s">
        <v>4975</v>
      </c>
      <c s="35" t="s">
        <v>5</v>
      </c>
      <c s="6" t="s">
        <v>4976</v>
      </c>
      <c s="36" t="s">
        <v>423</v>
      </c>
      <c s="37">
        <v>1</v>
      </c>
      <c s="36">
        <v>0.02423</v>
      </c>
      <c s="36">
        <f>ROUND(G4104*H4104,6)</f>
      </c>
      <c r="L4104" s="38">
        <v>0</v>
      </c>
      <c s="32">
        <f>ROUND(ROUND(L4104,2)*ROUND(G4104,3),2)</f>
      </c>
      <c s="36" t="s">
        <v>99</v>
      </c>
      <c>
        <f>(M4104*21)/100</f>
      </c>
      <c t="s">
        <v>27</v>
      </c>
    </row>
    <row r="4105" spans="1:5" ht="12.75">
      <c r="A4105" s="35" t="s">
        <v>55</v>
      </c>
      <c r="E4105" s="39" t="s">
        <v>4976</v>
      </c>
    </row>
    <row r="4106" spans="1:5" ht="12.75">
      <c r="A4106" s="35" t="s">
        <v>56</v>
      </c>
      <c r="E4106" s="40" t="s">
        <v>5</v>
      </c>
    </row>
    <row r="4107" spans="1:5" ht="12.75">
      <c r="A4107" t="s">
        <v>57</v>
      </c>
      <c r="E4107" s="39" t="s">
        <v>4977</v>
      </c>
    </row>
    <row r="4108" spans="1:16" ht="25.5">
      <c r="A4108" t="s">
        <v>49</v>
      </c>
      <c s="34" t="s">
        <v>4978</v>
      </c>
      <c s="34" t="s">
        <v>4979</v>
      </c>
      <c s="35" t="s">
        <v>5</v>
      </c>
      <c s="6" t="s">
        <v>4980</v>
      </c>
      <c s="36" t="s">
        <v>53</v>
      </c>
      <c s="37">
        <v>2</v>
      </c>
      <c s="36">
        <v>0</v>
      </c>
      <c s="36">
        <f>ROUND(G4108*H4108,6)</f>
      </c>
      <c r="L4108" s="38">
        <v>0</v>
      </c>
      <c s="32">
        <f>ROUND(ROUND(L4108,2)*ROUND(G4108,3),2)</f>
      </c>
      <c s="36" t="s">
        <v>919</v>
      </c>
      <c>
        <f>(M4108*21)/100</f>
      </c>
      <c t="s">
        <v>27</v>
      </c>
    </row>
    <row r="4109" spans="1:5" ht="25.5">
      <c r="A4109" s="35" t="s">
        <v>55</v>
      </c>
      <c r="E4109" s="39" t="s">
        <v>4980</v>
      </c>
    </row>
    <row r="4110" spans="1:5" ht="12.75">
      <c r="A4110" s="35" t="s">
        <v>56</v>
      </c>
      <c r="E4110" s="40" t="s">
        <v>5</v>
      </c>
    </row>
    <row r="4111" spans="1:5" ht="12.75">
      <c r="A4111" t="s">
        <v>57</v>
      </c>
      <c r="E4111" s="39" t="s">
        <v>4965</v>
      </c>
    </row>
    <row r="4112" spans="1:16" ht="25.5">
      <c r="A4112" t="s">
        <v>49</v>
      </c>
      <c s="34" t="s">
        <v>4981</v>
      </c>
      <c s="34" t="s">
        <v>4982</v>
      </c>
      <c s="35" t="s">
        <v>5</v>
      </c>
      <c s="6" t="s">
        <v>4983</v>
      </c>
      <c s="36" t="s">
        <v>423</v>
      </c>
      <c s="37">
        <v>1</v>
      </c>
      <c s="36">
        <v>0.03815</v>
      </c>
      <c s="36">
        <f>ROUND(G4112*H4112,6)</f>
      </c>
      <c r="L4112" s="38">
        <v>0</v>
      </c>
      <c s="32">
        <f>ROUND(ROUND(L4112,2)*ROUND(G4112,3),2)</f>
      </c>
      <c s="36" t="s">
        <v>99</v>
      </c>
      <c>
        <f>(M4112*21)/100</f>
      </c>
      <c t="s">
        <v>27</v>
      </c>
    </row>
    <row r="4113" spans="1:5" ht="25.5">
      <c r="A4113" s="35" t="s">
        <v>55</v>
      </c>
      <c r="E4113" s="39" t="s">
        <v>4984</v>
      </c>
    </row>
    <row r="4114" spans="1:5" ht="12.75">
      <c r="A4114" s="35" t="s">
        <v>56</v>
      </c>
      <c r="E4114" s="40" t="s">
        <v>5</v>
      </c>
    </row>
    <row r="4115" spans="1:5" ht="12.75">
      <c r="A4115" t="s">
        <v>57</v>
      </c>
      <c r="E4115" s="39" t="s">
        <v>4985</v>
      </c>
    </row>
    <row r="4116" spans="1:16" ht="25.5">
      <c r="A4116" t="s">
        <v>49</v>
      </c>
      <c s="34" t="s">
        <v>4986</v>
      </c>
      <c s="34" t="s">
        <v>4987</v>
      </c>
      <c s="35" t="s">
        <v>5</v>
      </c>
      <c s="6" t="s">
        <v>4988</v>
      </c>
      <c s="36" t="s">
        <v>423</v>
      </c>
      <c s="37">
        <v>1</v>
      </c>
      <c s="36">
        <v>0.03815</v>
      </c>
      <c s="36">
        <f>ROUND(G4116*H4116,6)</f>
      </c>
      <c r="L4116" s="38">
        <v>0</v>
      </c>
      <c s="32">
        <f>ROUND(ROUND(L4116,2)*ROUND(G4116,3),2)</f>
      </c>
      <c s="36" t="s">
        <v>99</v>
      </c>
      <c>
        <f>(M4116*21)/100</f>
      </c>
      <c t="s">
        <v>27</v>
      </c>
    </row>
    <row r="4117" spans="1:5" ht="25.5">
      <c r="A4117" s="35" t="s">
        <v>55</v>
      </c>
      <c r="E4117" s="39" t="s">
        <v>4989</v>
      </c>
    </row>
    <row r="4118" spans="1:5" ht="12.75">
      <c r="A4118" s="35" t="s">
        <v>56</v>
      </c>
      <c r="E4118" s="40" t="s">
        <v>5</v>
      </c>
    </row>
    <row r="4119" spans="1:5" ht="12.75">
      <c r="A4119" t="s">
        <v>57</v>
      </c>
      <c r="E4119" s="39" t="s">
        <v>4969</v>
      </c>
    </row>
    <row r="4120" spans="1:16" ht="12.75">
      <c r="A4120" t="s">
        <v>49</v>
      </c>
      <c s="34" t="s">
        <v>4990</v>
      </c>
      <c s="34" t="s">
        <v>4991</v>
      </c>
      <c s="35" t="s">
        <v>5</v>
      </c>
      <c s="6" t="s">
        <v>4992</v>
      </c>
      <c s="36" t="s">
        <v>53</v>
      </c>
      <c s="37">
        <v>2</v>
      </c>
      <c s="36">
        <v>0</v>
      </c>
      <c s="36">
        <f>ROUND(G4120*H4120,6)</f>
      </c>
      <c r="L4120" s="38">
        <v>0</v>
      </c>
      <c s="32">
        <f>ROUND(ROUND(L4120,2)*ROUND(G4120,3),2)</f>
      </c>
      <c s="36" t="s">
        <v>919</v>
      </c>
      <c>
        <f>(M4120*21)/100</f>
      </c>
      <c t="s">
        <v>27</v>
      </c>
    </row>
    <row r="4121" spans="1:5" ht="12.75">
      <c r="A4121" s="35" t="s">
        <v>55</v>
      </c>
      <c r="E4121" s="39" t="s">
        <v>4992</v>
      </c>
    </row>
    <row r="4122" spans="1:5" ht="12.75">
      <c r="A4122" s="35" t="s">
        <v>56</v>
      </c>
      <c r="E4122" s="40" t="s">
        <v>5</v>
      </c>
    </row>
    <row r="4123" spans="1:5" ht="12.75">
      <c r="A4123" t="s">
        <v>57</v>
      </c>
      <c r="E4123" s="39" t="s">
        <v>4965</v>
      </c>
    </row>
    <row r="4124" spans="1:16" ht="12.75">
      <c r="A4124" t="s">
        <v>49</v>
      </c>
      <c s="34" t="s">
        <v>4993</v>
      </c>
      <c s="34" t="s">
        <v>4994</v>
      </c>
      <c s="35" t="s">
        <v>5</v>
      </c>
      <c s="6" t="s">
        <v>4995</v>
      </c>
      <c s="36" t="s">
        <v>53</v>
      </c>
      <c s="37">
        <v>1</v>
      </c>
      <c s="36">
        <v>0.2</v>
      </c>
      <c s="36">
        <f>ROUND(G4124*H4124,6)</f>
      </c>
      <c r="L4124" s="38">
        <v>0</v>
      </c>
      <c s="32">
        <f>ROUND(ROUND(L4124,2)*ROUND(G4124,3),2)</f>
      </c>
      <c s="36" t="s">
        <v>99</v>
      </c>
      <c>
        <f>(M4124*21)/100</f>
      </c>
      <c t="s">
        <v>27</v>
      </c>
    </row>
    <row r="4125" spans="1:5" ht="12.75">
      <c r="A4125" s="35" t="s">
        <v>55</v>
      </c>
      <c r="E4125" s="39" t="s">
        <v>4995</v>
      </c>
    </row>
    <row r="4126" spans="1:5" ht="12.75">
      <c r="A4126" s="35" t="s">
        <v>56</v>
      </c>
      <c r="E4126" s="40" t="s">
        <v>5</v>
      </c>
    </row>
    <row r="4127" spans="1:5" ht="12.75">
      <c r="A4127" t="s">
        <v>57</v>
      </c>
      <c r="E4127" s="39" t="s">
        <v>4973</v>
      </c>
    </row>
    <row r="4128" spans="1:16" ht="12.75">
      <c r="A4128" t="s">
        <v>49</v>
      </c>
      <c s="34" t="s">
        <v>4996</v>
      </c>
      <c s="34" t="s">
        <v>4997</v>
      </c>
      <c s="35" t="s">
        <v>5</v>
      </c>
      <c s="6" t="s">
        <v>4998</v>
      </c>
      <c s="36" t="s">
        <v>423</v>
      </c>
      <c s="37">
        <v>1</v>
      </c>
      <c s="36">
        <v>0.03227</v>
      </c>
      <c s="36">
        <f>ROUND(G4128*H4128,6)</f>
      </c>
      <c r="L4128" s="38">
        <v>0</v>
      </c>
      <c s="32">
        <f>ROUND(ROUND(L4128,2)*ROUND(G4128,3),2)</f>
      </c>
      <c s="36" t="s">
        <v>99</v>
      </c>
      <c>
        <f>(M4128*21)/100</f>
      </c>
      <c t="s">
        <v>27</v>
      </c>
    </row>
    <row r="4129" spans="1:5" ht="12.75">
      <c r="A4129" s="35" t="s">
        <v>55</v>
      </c>
      <c r="E4129" s="39" t="s">
        <v>4998</v>
      </c>
    </row>
    <row r="4130" spans="1:5" ht="12.75">
      <c r="A4130" s="35" t="s">
        <v>56</v>
      </c>
      <c r="E4130" s="40" t="s">
        <v>5</v>
      </c>
    </row>
    <row r="4131" spans="1:5" ht="12.75">
      <c r="A4131" t="s">
        <v>57</v>
      </c>
      <c r="E4131" s="39" t="s">
        <v>4973</v>
      </c>
    </row>
    <row r="4132" spans="1:16" ht="25.5">
      <c r="A4132" t="s">
        <v>49</v>
      </c>
      <c s="34" t="s">
        <v>4999</v>
      </c>
      <c s="34" t="s">
        <v>5000</v>
      </c>
      <c s="35" t="s">
        <v>5</v>
      </c>
      <c s="6" t="s">
        <v>5001</v>
      </c>
      <c s="36" t="s">
        <v>53</v>
      </c>
      <c s="37">
        <v>2</v>
      </c>
      <c s="36">
        <v>0</v>
      </c>
      <c s="36">
        <f>ROUND(G4132*H4132,6)</f>
      </c>
      <c r="L4132" s="38">
        <v>0</v>
      </c>
      <c s="32">
        <f>ROUND(ROUND(L4132,2)*ROUND(G4132,3),2)</f>
      </c>
      <c s="36" t="s">
        <v>919</v>
      </c>
      <c>
        <f>(M4132*21)/100</f>
      </c>
      <c t="s">
        <v>27</v>
      </c>
    </row>
    <row r="4133" spans="1:5" ht="25.5">
      <c r="A4133" s="35" t="s">
        <v>55</v>
      </c>
      <c r="E4133" s="39" t="s">
        <v>5001</v>
      </c>
    </row>
    <row r="4134" spans="1:5" ht="12.75">
      <c r="A4134" s="35" t="s">
        <v>56</v>
      </c>
      <c r="E4134" s="40" t="s">
        <v>5</v>
      </c>
    </row>
    <row r="4135" spans="1:5" ht="12.75">
      <c r="A4135" t="s">
        <v>57</v>
      </c>
      <c r="E4135" s="39" t="s">
        <v>4965</v>
      </c>
    </row>
    <row r="4136" spans="1:16" ht="25.5">
      <c r="A4136" t="s">
        <v>49</v>
      </c>
      <c s="34" t="s">
        <v>5002</v>
      </c>
      <c s="34" t="s">
        <v>5003</v>
      </c>
      <c s="35" t="s">
        <v>5</v>
      </c>
      <c s="6" t="s">
        <v>5004</v>
      </c>
      <c s="36" t="s">
        <v>423</v>
      </c>
      <c s="37">
        <v>1</v>
      </c>
      <c s="36">
        <v>0.03829</v>
      </c>
      <c s="36">
        <f>ROUND(G4136*H4136,6)</f>
      </c>
      <c r="L4136" s="38">
        <v>0</v>
      </c>
      <c s="32">
        <f>ROUND(ROUND(L4136,2)*ROUND(G4136,3),2)</f>
      </c>
      <c s="36" t="s">
        <v>99</v>
      </c>
      <c>
        <f>(M4136*21)/100</f>
      </c>
      <c t="s">
        <v>27</v>
      </c>
    </row>
    <row r="4137" spans="1:5" ht="25.5">
      <c r="A4137" s="35" t="s">
        <v>55</v>
      </c>
      <c r="E4137" s="39" t="s">
        <v>5005</v>
      </c>
    </row>
    <row r="4138" spans="1:5" ht="12.75">
      <c r="A4138" s="35" t="s">
        <v>56</v>
      </c>
      <c r="E4138" s="40" t="s">
        <v>5</v>
      </c>
    </row>
    <row r="4139" spans="1:5" ht="12.75">
      <c r="A4139" t="s">
        <v>57</v>
      </c>
      <c r="E4139" s="39" t="s">
        <v>4969</v>
      </c>
    </row>
    <row r="4140" spans="1:16" ht="25.5">
      <c r="A4140" t="s">
        <v>49</v>
      </c>
      <c s="34" t="s">
        <v>5006</v>
      </c>
      <c s="34" t="s">
        <v>5007</v>
      </c>
      <c s="35" t="s">
        <v>5</v>
      </c>
      <c s="6" t="s">
        <v>5004</v>
      </c>
      <c s="36" t="s">
        <v>423</v>
      </c>
      <c s="37">
        <v>1</v>
      </c>
      <c s="36">
        <v>0.03829</v>
      </c>
      <c s="36">
        <f>ROUND(G4140*H4140,6)</f>
      </c>
      <c r="L4140" s="38">
        <v>0</v>
      </c>
      <c s="32">
        <f>ROUND(ROUND(L4140,2)*ROUND(G4140,3),2)</f>
      </c>
      <c s="36" t="s">
        <v>99</v>
      </c>
      <c>
        <f>(M4140*21)/100</f>
      </c>
      <c t="s">
        <v>27</v>
      </c>
    </row>
    <row r="4141" spans="1:5" ht="25.5">
      <c r="A4141" s="35" t="s">
        <v>55</v>
      </c>
      <c r="E4141" s="39" t="s">
        <v>5005</v>
      </c>
    </row>
    <row r="4142" spans="1:5" ht="12.75">
      <c r="A4142" s="35" t="s">
        <v>56</v>
      </c>
      <c r="E4142" s="40" t="s">
        <v>5</v>
      </c>
    </row>
    <row r="4143" spans="1:5" ht="12.75">
      <c r="A4143" t="s">
        <v>57</v>
      </c>
      <c r="E4143" s="39" t="s">
        <v>4969</v>
      </c>
    </row>
    <row r="4144" spans="1:16" ht="12.75">
      <c r="A4144" t="s">
        <v>49</v>
      </c>
      <c s="34" t="s">
        <v>5008</v>
      </c>
      <c s="34" t="s">
        <v>5009</v>
      </c>
      <c s="35" t="s">
        <v>5</v>
      </c>
      <c s="6" t="s">
        <v>5010</v>
      </c>
      <c s="36" t="s">
        <v>53</v>
      </c>
      <c s="37">
        <v>59</v>
      </c>
      <c s="36">
        <v>0</v>
      </c>
      <c s="36">
        <f>ROUND(G4144*H4144,6)</f>
      </c>
      <c r="L4144" s="38">
        <v>0</v>
      </c>
      <c s="32">
        <f>ROUND(ROUND(L4144,2)*ROUND(G4144,3),2)</f>
      </c>
      <c s="36" t="s">
        <v>919</v>
      </c>
      <c>
        <f>(M4144*21)/100</f>
      </c>
      <c t="s">
        <v>27</v>
      </c>
    </row>
    <row r="4145" spans="1:5" ht="12.75">
      <c r="A4145" s="35" t="s">
        <v>55</v>
      </c>
      <c r="E4145" s="39" t="s">
        <v>5010</v>
      </c>
    </row>
    <row r="4146" spans="1:5" ht="12.75">
      <c r="A4146" s="35" t="s">
        <v>56</v>
      </c>
      <c r="E4146" s="40" t="s">
        <v>5</v>
      </c>
    </row>
    <row r="4147" spans="1:5" ht="12.75">
      <c r="A4147" t="s">
        <v>57</v>
      </c>
      <c r="E4147" s="39" t="s">
        <v>4965</v>
      </c>
    </row>
    <row r="4148" spans="1:16" ht="12.75">
      <c r="A4148" t="s">
        <v>49</v>
      </c>
      <c s="34" t="s">
        <v>5011</v>
      </c>
      <c s="34" t="s">
        <v>5012</v>
      </c>
      <c s="35" t="s">
        <v>5</v>
      </c>
      <c s="6" t="s">
        <v>5013</v>
      </c>
      <c s="36" t="s">
        <v>53</v>
      </c>
      <c s="37">
        <v>15</v>
      </c>
      <c s="36">
        <v>0.042</v>
      </c>
      <c s="36">
        <f>ROUND(G4148*H4148,6)</f>
      </c>
      <c r="L4148" s="38">
        <v>0</v>
      </c>
      <c s="32">
        <f>ROUND(ROUND(L4148,2)*ROUND(G4148,3),2)</f>
      </c>
      <c s="36" t="s">
        <v>99</v>
      </c>
      <c>
        <f>(M4148*21)/100</f>
      </c>
      <c t="s">
        <v>27</v>
      </c>
    </row>
    <row r="4149" spans="1:5" ht="12.75">
      <c r="A4149" s="35" t="s">
        <v>55</v>
      </c>
      <c r="E4149" s="39" t="s">
        <v>5013</v>
      </c>
    </row>
    <row r="4150" spans="1:5" ht="12.75">
      <c r="A4150" s="35" t="s">
        <v>56</v>
      </c>
      <c r="E4150" s="40" t="s">
        <v>5</v>
      </c>
    </row>
    <row r="4151" spans="1:5" ht="12.75">
      <c r="A4151" t="s">
        <v>57</v>
      </c>
      <c r="E4151" s="39" t="s">
        <v>5014</v>
      </c>
    </row>
    <row r="4152" spans="1:16" ht="12.75">
      <c r="A4152" t="s">
        <v>49</v>
      </c>
      <c s="34" t="s">
        <v>5015</v>
      </c>
      <c s="34" t="s">
        <v>5016</v>
      </c>
      <c s="35" t="s">
        <v>5</v>
      </c>
      <c s="6" t="s">
        <v>5017</v>
      </c>
      <c s="36" t="s">
        <v>53</v>
      </c>
      <c s="37">
        <v>14</v>
      </c>
      <c s="36">
        <v>0.048</v>
      </c>
      <c s="36">
        <f>ROUND(G4152*H4152,6)</f>
      </c>
      <c r="L4152" s="38">
        <v>0</v>
      </c>
      <c s="32">
        <f>ROUND(ROUND(L4152,2)*ROUND(G4152,3),2)</f>
      </c>
      <c s="36" t="s">
        <v>99</v>
      </c>
      <c>
        <f>(M4152*21)/100</f>
      </c>
      <c t="s">
        <v>27</v>
      </c>
    </row>
    <row r="4153" spans="1:5" ht="12.75">
      <c r="A4153" s="35" t="s">
        <v>55</v>
      </c>
      <c r="E4153" s="39" t="s">
        <v>5017</v>
      </c>
    </row>
    <row r="4154" spans="1:5" ht="12.75">
      <c r="A4154" s="35" t="s">
        <v>56</v>
      </c>
      <c r="E4154" s="40" t="s">
        <v>5</v>
      </c>
    </row>
    <row r="4155" spans="1:5" ht="12.75">
      <c r="A4155" t="s">
        <v>57</v>
      </c>
      <c r="E4155" s="39" t="s">
        <v>5014</v>
      </c>
    </row>
    <row r="4156" spans="1:16" ht="12.75">
      <c r="A4156" t="s">
        <v>49</v>
      </c>
      <c s="34" t="s">
        <v>5018</v>
      </c>
      <c s="34" t="s">
        <v>5019</v>
      </c>
      <c s="35" t="s">
        <v>5</v>
      </c>
      <c s="6" t="s">
        <v>5017</v>
      </c>
      <c s="36" t="s">
        <v>53</v>
      </c>
      <c s="37">
        <v>5</v>
      </c>
      <c s="36">
        <v>0.048</v>
      </c>
      <c s="36">
        <f>ROUND(G4156*H4156,6)</f>
      </c>
      <c r="L4156" s="38">
        <v>0</v>
      </c>
      <c s="32">
        <f>ROUND(ROUND(L4156,2)*ROUND(G4156,3),2)</f>
      </c>
      <c s="36" t="s">
        <v>99</v>
      </c>
      <c>
        <f>(M4156*21)/100</f>
      </c>
      <c t="s">
        <v>27</v>
      </c>
    </row>
    <row r="4157" spans="1:5" ht="12.75">
      <c r="A4157" s="35" t="s">
        <v>55</v>
      </c>
      <c r="E4157" s="39" t="s">
        <v>5017</v>
      </c>
    </row>
    <row r="4158" spans="1:5" ht="12.75">
      <c r="A4158" s="35" t="s">
        <v>56</v>
      </c>
      <c r="E4158" s="40" t="s">
        <v>5</v>
      </c>
    </row>
    <row r="4159" spans="1:5" ht="12.75">
      <c r="A4159" t="s">
        <v>57</v>
      </c>
      <c r="E4159" s="39" t="s">
        <v>5014</v>
      </c>
    </row>
    <row r="4160" spans="1:16" ht="12.75">
      <c r="A4160" t="s">
        <v>49</v>
      </c>
      <c s="34" t="s">
        <v>5020</v>
      </c>
      <c s="34" t="s">
        <v>5021</v>
      </c>
      <c s="35" t="s">
        <v>5</v>
      </c>
      <c s="6" t="s">
        <v>5022</v>
      </c>
      <c s="36" t="s">
        <v>53</v>
      </c>
      <c s="37">
        <v>15</v>
      </c>
      <c s="36">
        <v>0.048</v>
      </c>
      <c s="36">
        <f>ROUND(G4160*H4160,6)</f>
      </c>
      <c r="L4160" s="38">
        <v>0</v>
      </c>
      <c s="32">
        <f>ROUND(ROUND(L4160,2)*ROUND(G4160,3),2)</f>
      </c>
      <c s="36" t="s">
        <v>99</v>
      </c>
      <c>
        <f>(M4160*21)/100</f>
      </c>
      <c t="s">
        <v>27</v>
      </c>
    </row>
    <row r="4161" spans="1:5" ht="12.75">
      <c r="A4161" s="35" t="s">
        <v>55</v>
      </c>
      <c r="E4161" s="39" t="s">
        <v>5022</v>
      </c>
    </row>
    <row r="4162" spans="1:5" ht="12.75">
      <c r="A4162" s="35" t="s">
        <v>56</v>
      </c>
      <c r="E4162" s="40" t="s">
        <v>5</v>
      </c>
    </row>
    <row r="4163" spans="1:5" ht="12.75">
      <c r="A4163" t="s">
        <v>57</v>
      </c>
      <c r="E4163" s="39" t="s">
        <v>5014</v>
      </c>
    </row>
    <row r="4164" spans="1:16" ht="12.75">
      <c r="A4164" t="s">
        <v>49</v>
      </c>
      <c s="34" t="s">
        <v>5023</v>
      </c>
      <c s="34" t="s">
        <v>5024</v>
      </c>
      <c s="35" t="s">
        <v>5</v>
      </c>
      <c s="6" t="s">
        <v>5025</v>
      </c>
      <c s="36" t="s">
        <v>53</v>
      </c>
      <c s="37">
        <v>1</v>
      </c>
      <c s="36">
        <v>0.048</v>
      </c>
      <c s="36">
        <f>ROUND(G4164*H4164,6)</f>
      </c>
      <c r="L4164" s="38">
        <v>0</v>
      </c>
      <c s="32">
        <f>ROUND(ROUND(L4164,2)*ROUND(G4164,3),2)</f>
      </c>
      <c s="36" t="s">
        <v>99</v>
      </c>
      <c>
        <f>(M4164*21)/100</f>
      </c>
      <c t="s">
        <v>27</v>
      </c>
    </row>
    <row r="4165" spans="1:5" ht="12.75">
      <c r="A4165" s="35" t="s">
        <v>55</v>
      </c>
      <c r="E4165" s="39" t="s">
        <v>5025</v>
      </c>
    </row>
    <row r="4166" spans="1:5" ht="12.75">
      <c r="A4166" s="35" t="s">
        <v>56</v>
      </c>
      <c r="E4166" s="40" t="s">
        <v>5</v>
      </c>
    </row>
    <row r="4167" spans="1:5" ht="12.75">
      <c r="A4167" t="s">
        <v>57</v>
      </c>
      <c r="E4167" s="39" t="s">
        <v>5014</v>
      </c>
    </row>
    <row r="4168" spans="1:16" ht="12.75">
      <c r="A4168" t="s">
        <v>49</v>
      </c>
      <c s="34" t="s">
        <v>5026</v>
      </c>
      <c s="34" t="s">
        <v>5027</v>
      </c>
      <c s="35" t="s">
        <v>5</v>
      </c>
      <c s="6" t="s">
        <v>5022</v>
      </c>
      <c s="36" t="s">
        <v>53</v>
      </c>
      <c s="37">
        <v>1</v>
      </c>
      <c s="36">
        <v>0.048</v>
      </c>
      <c s="36">
        <f>ROUND(G4168*H4168,6)</f>
      </c>
      <c r="L4168" s="38">
        <v>0</v>
      </c>
      <c s="32">
        <f>ROUND(ROUND(L4168,2)*ROUND(G4168,3),2)</f>
      </c>
      <c s="36" t="s">
        <v>99</v>
      </c>
      <c>
        <f>(M4168*21)/100</f>
      </c>
      <c t="s">
        <v>27</v>
      </c>
    </row>
    <row r="4169" spans="1:5" ht="12.75">
      <c r="A4169" s="35" t="s">
        <v>55</v>
      </c>
      <c r="E4169" s="39" t="s">
        <v>5022</v>
      </c>
    </row>
    <row r="4170" spans="1:5" ht="12.75">
      <c r="A4170" s="35" t="s">
        <v>56</v>
      </c>
      <c r="E4170" s="40" t="s">
        <v>5</v>
      </c>
    </row>
    <row r="4171" spans="1:5" ht="12.75">
      <c r="A4171" t="s">
        <v>57</v>
      </c>
      <c r="E4171" s="39" t="s">
        <v>5014</v>
      </c>
    </row>
    <row r="4172" spans="1:16" ht="12.75">
      <c r="A4172" t="s">
        <v>49</v>
      </c>
      <c s="34" t="s">
        <v>5028</v>
      </c>
      <c s="34" t="s">
        <v>5029</v>
      </c>
      <c s="35" t="s">
        <v>5</v>
      </c>
      <c s="6" t="s">
        <v>5030</v>
      </c>
      <c s="36" t="s">
        <v>53</v>
      </c>
      <c s="37">
        <v>4</v>
      </c>
      <c s="36">
        <v>0.048</v>
      </c>
      <c s="36">
        <f>ROUND(G4172*H4172,6)</f>
      </c>
      <c r="L4172" s="38">
        <v>0</v>
      </c>
      <c s="32">
        <f>ROUND(ROUND(L4172,2)*ROUND(G4172,3),2)</f>
      </c>
      <c s="36" t="s">
        <v>99</v>
      </c>
      <c>
        <f>(M4172*21)/100</f>
      </c>
      <c t="s">
        <v>27</v>
      </c>
    </row>
    <row r="4173" spans="1:5" ht="12.75">
      <c r="A4173" s="35" t="s">
        <v>55</v>
      </c>
      <c r="E4173" s="39" t="s">
        <v>5030</v>
      </c>
    </row>
    <row r="4174" spans="1:5" ht="12.75">
      <c r="A4174" s="35" t="s">
        <v>56</v>
      </c>
      <c r="E4174" s="40" t="s">
        <v>5</v>
      </c>
    </row>
    <row r="4175" spans="1:5" ht="12.75">
      <c r="A4175" t="s">
        <v>57</v>
      </c>
      <c r="E4175" s="39" t="s">
        <v>5014</v>
      </c>
    </row>
    <row r="4176" spans="1:16" ht="12.75">
      <c r="A4176" t="s">
        <v>49</v>
      </c>
      <c s="34" t="s">
        <v>5031</v>
      </c>
      <c s="34" t="s">
        <v>5032</v>
      </c>
      <c s="35" t="s">
        <v>5</v>
      </c>
      <c s="6" t="s">
        <v>5030</v>
      </c>
      <c s="36" t="s">
        <v>53</v>
      </c>
      <c s="37">
        <v>4</v>
      </c>
      <c s="36">
        <v>0.048</v>
      </c>
      <c s="36">
        <f>ROUND(G4176*H4176,6)</f>
      </c>
      <c r="L4176" s="38">
        <v>0</v>
      </c>
      <c s="32">
        <f>ROUND(ROUND(L4176,2)*ROUND(G4176,3),2)</f>
      </c>
      <c s="36" t="s">
        <v>99</v>
      </c>
      <c>
        <f>(M4176*21)/100</f>
      </c>
      <c t="s">
        <v>27</v>
      </c>
    </row>
    <row r="4177" spans="1:5" ht="12.75">
      <c r="A4177" s="35" t="s">
        <v>55</v>
      </c>
      <c r="E4177" s="39" t="s">
        <v>5030</v>
      </c>
    </row>
    <row r="4178" spans="1:5" ht="12.75">
      <c r="A4178" s="35" t="s">
        <v>56</v>
      </c>
      <c r="E4178" s="40" t="s">
        <v>5</v>
      </c>
    </row>
    <row r="4179" spans="1:5" ht="12.75">
      <c r="A4179" t="s">
        <v>57</v>
      </c>
      <c r="E4179" s="39" t="s">
        <v>5014</v>
      </c>
    </row>
    <row r="4180" spans="1:16" ht="12.75">
      <c r="A4180" t="s">
        <v>49</v>
      </c>
      <c s="34" t="s">
        <v>5033</v>
      </c>
      <c s="34" t="s">
        <v>5034</v>
      </c>
      <c s="35" t="s">
        <v>5</v>
      </c>
      <c s="6" t="s">
        <v>5035</v>
      </c>
      <c s="36" t="s">
        <v>53</v>
      </c>
      <c s="37">
        <v>40</v>
      </c>
      <c s="36">
        <v>0.000329</v>
      </c>
      <c s="36">
        <f>ROUND(G4180*H4180,6)</f>
      </c>
      <c r="L4180" s="38">
        <v>0</v>
      </c>
      <c s="32">
        <f>ROUND(ROUND(L4180,2)*ROUND(G4180,3),2)</f>
      </c>
      <c s="36" t="s">
        <v>919</v>
      </c>
      <c>
        <f>(M4180*21)/100</f>
      </c>
      <c t="s">
        <v>27</v>
      </c>
    </row>
    <row r="4181" spans="1:5" ht="12.75">
      <c r="A4181" s="35" t="s">
        <v>55</v>
      </c>
      <c r="E4181" s="39" t="s">
        <v>5035</v>
      </c>
    </row>
    <row r="4182" spans="1:5" ht="12.75">
      <c r="A4182" s="35" t="s">
        <v>56</v>
      </c>
      <c r="E4182" s="40" t="s">
        <v>5</v>
      </c>
    </row>
    <row r="4183" spans="1:5" ht="12.75">
      <c r="A4183" t="s">
        <v>57</v>
      </c>
      <c r="E4183" s="39" t="s">
        <v>4965</v>
      </c>
    </row>
    <row r="4184" spans="1:16" ht="12.75">
      <c r="A4184" t="s">
        <v>49</v>
      </c>
      <c s="34" t="s">
        <v>5036</v>
      </c>
      <c s="34" t="s">
        <v>5037</v>
      </c>
      <c s="35" t="s">
        <v>5</v>
      </c>
      <c s="6" t="s">
        <v>5038</v>
      </c>
      <c s="36" t="s">
        <v>423</v>
      </c>
      <c s="37">
        <v>1</v>
      </c>
      <c s="36">
        <v>0.02423</v>
      </c>
      <c s="36">
        <f>ROUND(G4184*H4184,6)</f>
      </c>
      <c r="L4184" s="38">
        <v>0</v>
      </c>
      <c s="32">
        <f>ROUND(ROUND(L4184,2)*ROUND(G4184,3),2)</f>
      </c>
      <c s="36" t="s">
        <v>99</v>
      </c>
      <c>
        <f>(M4184*21)/100</f>
      </c>
      <c t="s">
        <v>27</v>
      </c>
    </row>
    <row r="4185" spans="1:5" ht="12.75">
      <c r="A4185" s="35" t="s">
        <v>55</v>
      </c>
      <c r="E4185" s="39" t="s">
        <v>5038</v>
      </c>
    </row>
    <row r="4186" spans="1:5" ht="12.75">
      <c r="A4186" s="35" t="s">
        <v>56</v>
      </c>
      <c r="E4186" s="40" t="s">
        <v>5</v>
      </c>
    </row>
    <row r="4187" spans="1:5" ht="12.75">
      <c r="A4187" t="s">
        <v>57</v>
      </c>
      <c r="E4187" s="39" t="s">
        <v>5039</v>
      </c>
    </row>
    <row r="4188" spans="1:16" ht="12.75">
      <c r="A4188" t="s">
        <v>49</v>
      </c>
      <c s="34" t="s">
        <v>5040</v>
      </c>
      <c s="34" t="s">
        <v>5041</v>
      </c>
      <c s="35" t="s">
        <v>5</v>
      </c>
      <c s="6" t="s">
        <v>5042</v>
      </c>
      <c s="36" t="s">
        <v>423</v>
      </c>
      <c s="37">
        <v>5</v>
      </c>
      <c s="36">
        <v>0.02423</v>
      </c>
      <c s="36">
        <f>ROUND(G4188*H4188,6)</f>
      </c>
      <c r="L4188" s="38">
        <v>0</v>
      </c>
      <c s="32">
        <f>ROUND(ROUND(L4188,2)*ROUND(G4188,3),2)</f>
      </c>
      <c s="36" t="s">
        <v>99</v>
      </c>
      <c>
        <f>(M4188*21)/100</f>
      </c>
      <c t="s">
        <v>27</v>
      </c>
    </row>
    <row r="4189" spans="1:5" ht="12.75">
      <c r="A4189" s="35" t="s">
        <v>55</v>
      </c>
      <c r="E4189" s="39" t="s">
        <v>5042</v>
      </c>
    </row>
    <row r="4190" spans="1:5" ht="12.75">
      <c r="A4190" s="35" t="s">
        <v>56</v>
      </c>
      <c r="E4190" s="40" t="s">
        <v>5</v>
      </c>
    </row>
    <row r="4191" spans="1:5" ht="12.75">
      <c r="A4191" t="s">
        <v>57</v>
      </c>
      <c r="E4191" s="39" t="s">
        <v>5043</v>
      </c>
    </row>
    <row r="4192" spans="1:16" ht="12.75">
      <c r="A4192" t="s">
        <v>49</v>
      </c>
      <c s="34" t="s">
        <v>5044</v>
      </c>
      <c s="34" t="s">
        <v>5045</v>
      </c>
      <c s="35" t="s">
        <v>5</v>
      </c>
      <c s="6" t="s">
        <v>5046</v>
      </c>
      <c s="36" t="s">
        <v>423</v>
      </c>
      <c s="37">
        <v>9</v>
      </c>
      <c s="36">
        <v>0.02423</v>
      </c>
      <c s="36">
        <f>ROUND(G4192*H4192,6)</f>
      </c>
      <c r="L4192" s="38">
        <v>0</v>
      </c>
      <c s="32">
        <f>ROUND(ROUND(L4192,2)*ROUND(G4192,3),2)</f>
      </c>
      <c s="36" t="s">
        <v>99</v>
      </c>
      <c>
        <f>(M4192*21)/100</f>
      </c>
      <c t="s">
        <v>27</v>
      </c>
    </row>
    <row r="4193" spans="1:5" ht="12.75">
      <c r="A4193" s="35" t="s">
        <v>55</v>
      </c>
      <c r="E4193" s="39" t="s">
        <v>5046</v>
      </c>
    </row>
    <row r="4194" spans="1:5" ht="12.75">
      <c r="A4194" s="35" t="s">
        <v>56</v>
      </c>
      <c r="E4194" s="40" t="s">
        <v>5</v>
      </c>
    </row>
    <row r="4195" spans="1:5" ht="12.75">
      <c r="A4195" t="s">
        <v>57</v>
      </c>
      <c r="E4195" s="39" t="s">
        <v>5043</v>
      </c>
    </row>
    <row r="4196" spans="1:16" ht="12.75">
      <c r="A4196" t="s">
        <v>49</v>
      </c>
      <c s="34" t="s">
        <v>5047</v>
      </c>
      <c s="34" t="s">
        <v>5048</v>
      </c>
      <c s="35" t="s">
        <v>5</v>
      </c>
      <c s="6" t="s">
        <v>5046</v>
      </c>
      <c s="36" t="s">
        <v>423</v>
      </c>
      <c s="37">
        <v>12</v>
      </c>
      <c s="36">
        <v>0.02423</v>
      </c>
      <c s="36">
        <f>ROUND(G4196*H4196,6)</f>
      </c>
      <c r="L4196" s="38">
        <v>0</v>
      </c>
      <c s="32">
        <f>ROUND(ROUND(L4196,2)*ROUND(G4196,3),2)</f>
      </c>
      <c s="36" t="s">
        <v>99</v>
      </c>
      <c>
        <f>(M4196*21)/100</f>
      </c>
      <c t="s">
        <v>27</v>
      </c>
    </row>
    <row r="4197" spans="1:5" ht="12.75">
      <c r="A4197" s="35" t="s">
        <v>55</v>
      </c>
      <c r="E4197" s="39" t="s">
        <v>5046</v>
      </c>
    </row>
    <row r="4198" spans="1:5" ht="12.75">
      <c r="A4198" s="35" t="s">
        <v>56</v>
      </c>
      <c r="E4198" s="40" t="s">
        <v>5</v>
      </c>
    </row>
    <row r="4199" spans="1:5" ht="12.75">
      <c r="A4199" t="s">
        <v>57</v>
      </c>
      <c r="E4199" s="39" t="s">
        <v>5043</v>
      </c>
    </row>
    <row r="4200" spans="1:16" ht="12.75">
      <c r="A4200" t="s">
        <v>49</v>
      </c>
      <c s="34" t="s">
        <v>5049</v>
      </c>
      <c s="34" t="s">
        <v>5050</v>
      </c>
      <c s="35" t="s">
        <v>5</v>
      </c>
      <c s="6" t="s">
        <v>5051</v>
      </c>
      <c s="36" t="s">
        <v>423</v>
      </c>
      <c s="37">
        <v>1</v>
      </c>
      <c s="36">
        <v>0.02423</v>
      </c>
      <c s="36">
        <f>ROUND(G4200*H4200,6)</f>
      </c>
      <c r="L4200" s="38">
        <v>0</v>
      </c>
      <c s="32">
        <f>ROUND(ROUND(L4200,2)*ROUND(G4200,3),2)</f>
      </c>
      <c s="36" t="s">
        <v>99</v>
      </c>
      <c>
        <f>(M4200*21)/100</f>
      </c>
      <c t="s">
        <v>27</v>
      </c>
    </row>
    <row r="4201" spans="1:5" ht="12.75">
      <c r="A4201" s="35" t="s">
        <v>55</v>
      </c>
      <c r="E4201" s="39" t="s">
        <v>5051</v>
      </c>
    </row>
    <row r="4202" spans="1:5" ht="12.75">
      <c r="A4202" s="35" t="s">
        <v>56</v>
      </c>
      <c r="E4202" s="40" t="s">
        <v>5</v>
      </c>
    </row>
    <row r="4203" spans="1:5" ht="12.75">
      <c r="A4203" t="s">
        <v>57</v>
      </c>
      <c r="E4203" s="39" t="s">
        <v>5043</v>
      </c>
    </row>
    <row r="4204" spans="1:16" ht="12.75">
      <c r="A4204" t="s">
        <v>49</v>
      </c>
      <c s="34" t="s">
        <v>5052</v>
      </c>
      <c s="34" t="s">
        <v>5053</v>
      </c>
      <c s="35" t="s">
        <v>5</v>
      </c>
      <c s="6" t="s">
        <v>5054</v>
      </c>
      <c s="36" t="s">
        <v>423</v>
      </c>
      <c s="37">
        <v>8</v>
      </c>
      <c s="36">
        <v>0.02423</v>
      </c>
      <c s="36">
        <f>ROUND(G4204*H4204,6)</f>
      </c>
      <c r="L4204" s="38">
        <v>0</v>
      </c>
      <c s="32">
        <f>ROUND(ROUND(L4204,2)*ROUND(G4204,3),2)</f>
      </c>
      <c s="36" t="s">
        <v>99</v>
      </c>
      <c>
        <f>(M4204*21)/100</f>
      </c>
      <c t="s">
        <v>27</v>
      </c>
    </row>
    <row r="4205" spans="1:5" ht="12.75">
      <c r="A4205" s="35" t="s">
        <v>55</v>
      </c>
      <c r="E4205" s="39" t="s">
        <v>5054</v>
      </c>
    </row>
    <row r="4206" spans="1:5" ht="12.75">
      <c r="A4206" s="35" t="s">
        <v>56</v>
      </c>
      <c r="E4206" s="40" t="s">
        <v>5</v>
      </c>
    </row>
    <row r="4207" spans="1:5" ht="12.75">
      <c r="A4207" t="s">
        <v>57</v>
      </c>
      <c r="E4207" s="39" t="s">
        <v>5043</v>
      </c>
    </row>
    <row r="4208" spans="1:16" ht="12.75">
      <c r="A4208" t="s">
        <v>49</v>
      </c>
      <c s="34" t="s">
        <v>5055</v>
      </c>
      <c s="34" t="s">
        <v>5056</v>
      </c>
      <c s="35" t="s">
        <v>5</v>
      </c>
      <c s="6" t="s">
        <v>5054</v>
      </c>
      <c s="36" t="s">
        <v>423</v>
      </c>
      <c s="37">
        <v>4</v>
      </c>
      <c s="36">
        <v>0.02423</v>
      </c>
      <c s="36">
        <f>ROUND(G4208*H4208,6)</f>
      </c>
      <c r="L4208" s="38">
        <v>0</v>
      </c>
      <c s="32">
        <f>ROUND(ROUND(L4208,2)*ROUND(G4208,3),2)</f>
      </c>
      <c s="36" t="s">
        <v>99</v>
      </c>
      <c>
        <f>(M4208*21)/100</f>
      </c>
      <c t="s">
        <v>27</v>
      </c>
    </row>
    <row r="4209" spans="1:5" ht="12.75">
      <c r="A4209" s="35" t="s">
        <v>55</v>
      </c>
      <c r="E4209" s="39" t="s">
        <v>5054</v>
      </c>
    </row>
    <row r="4210" spans="1:5" ht="12.75">
      <c r="A4210" s="35" t="s">
        <v>56</v>
      </c>
      <c r="E4210" s="40" t="s">
        <v>5</v>
      </c>
    </row>
    <row r="4211" spans="1:5" ht="12.75">
      <c r="A4211" t="s">
        <v>57</v>
      </c>
      <c r="E4211" s="39" t="s">
        <v>5043</v>
      </c>
    </row>
    <row r="4212" spans="1:16" ht="25.5">
      <c r="A4212" t="s">
        <v>49</v>
      </c>
      <c s="34" t="s">
        <v>5057</v>
      </c>
      <c s="34" t="s">
        <v>5058</v>
      </c>
      <c s="35" t="s">
        <v>5</v>
      </c>
      <c s="6" t="s">
        <v>5059</v>
      </c>
      <c s="36" t="s">
        <v>53</v>
      </c>
      <c s="37">
        <v>10</v>
      </c>
      <c s="36">
        <v>0.000611</v>
      </c>
      <c s="36">
        <f>ROUND(G4212*H4212,6)</f>
      </c>
      <c r="L4212" s="38">
        <v>0</v>
      </c>
      <c s="32">
        <f>ROUND(ROUND(L4212,2)*ROUND(G4212,3),2)</f>
      </c>
      <c s="36" t="s">
        <v>919</v>
      </c>
      <c>
        <f>(M4212*21)/100</f>
      </c>
      <c t="s">
        <v>27</v>
      </c>
    </row>
    <row r="4213" spans="1:5" ht="25.5">
      <c r="A4213" s="35" t="s">
        <v>55</v>
      </c>
      <c r="E4213" s="39" t="s">
        <v>5059</v>
      </c>
    </row>
    <row r="4214" spans="1:5" ht="12.75">
      <c r="A4214" s="35" t="s">
        <v>56</v>
      </c>
      <c r="E4214" s="40" t="s">
        <v>5</v>
      </c>
    </row>
    <row r="4215" spans="1:5" ht="12.75">
      <c r="A4215" t="s">
        <v>57</v>
      </c>
      <c r="E4215" s="39" t="s">
        <v>4965</v>
      </c>
    </row>
    <row r="4216" spans="1:16" ht="12.75">
      <c r="A4216" t="s">
        <v>49</v>
      </c>
      <c s="34" t="s">
        <v>5060</v>
      </c>
      <c s="34" t="s">
        <v>5061</v>
      </c>
      <c s="35" t="s">
        <v>5</v>
      </c>
      <c s="6" t="s">
        <v>5062</v>
      </c>
      <c s="36" t="s">
        <v>53</v>
      </c>
      <c s="37">
        <v>2</v>
      </c>
      <c s="36">
        <v>0.048</v>
      </c>
      <c s="36">
        <f>ROUND(G4216*H4216,6)</f>
      </c>
      <c r="L4216" s="38">
        <v>0</v>
      </c>
      <c s="32">
        <f>ROUND(ROUND(L4216,2)*ROUND(G4216,3),2)</f>
      </c>
      <c s="36" t="s">
        <v>99</v>
      </c>
      <c>
        <f>(M4216*21)/100</f>
      </c>
      <c t="s">
        <v>27</v>
      </c>
    </row>
    <row r="4217" spans="1:5" ht="12.75">
      <c r="A4217" s="35" t="s">
        <v>55</v>
      </c>
      <c r="E4217" s="39" t="s">
        <v>5062</v>
      </c>
    </row>
    <row r="4218" spans="1:5" ht="12.75">
      <c r="A4218" s="35" t="s">
        <v>56</v>
      </c>
      <c r="E4218" s="40" t="s">
        <v>5</v>
      </c>
    </row>
    <row r="4219" spans="1:5" ht="12.75">
      <c r="A4219" t="s">
        <v>57</v>
      </c>
      <c r="E4219" s="39" t="s">
        <v>5043</v>
      </c>
    </row>
    <row r="4220" spans="1:16" ht="12.75">
      <c r="A4220" t="s">
        <v>49</v>
      </c>
      <c s="34" t="s">
        <v>5063</v>
      </c>
      <c s="34" t="s">
        <v>5064</v>
      </c>
      <c s="35" t="s">
        <v>5</v>
      </c>
      <c s="6" t="s">
        <v>5065</v>
      </c>
      <c s="36" t="s">
        <v>53</v>
      </c>
      <c s="37">
        <v>4</v>
      </c>
      <c s="36">
        <v>0.048</v>
      </c>
      <c s="36">
        <f>ROUND(G4220*H4220,6)</f>
      </c>
      <c r="L4220" s="38">
        <v>0</v>
      </c>
      <c s="32">
        <f>ROUND(ROUND(L4220,2)*ROUND(G4220,3),2)</f>
      </c>
      <c s="36" t="s">
        <v>99</v>
      </c>
      <c>
        <f>(M4220*21)/100</f>
      </c>
      <c t="s">
        <v>27</v>
      </c>
    </row>
    <row r="4221" spans="1:5" ht="12.75">
      <c r="A4221" s="35" t="s">
        <v>55</v>
      </c>
      <c r="E4221" s="39" t="s">
        <v>5065</v>
      </c>
    </row>
    <row r="4222" spans="1:5" ht="12.75">
      <c r="A4222" s="35" t="s">
        <v>56</v>
      </c>
      <c r="E4222" s="40" t="s">
        <v>5</v>
      </c>
    </row>
    <row r="4223" spans="1:5" ht="12.75">
      <c r="A4223" t="s">
        <v>57</v>
      </c>
      <c r="E4223" s="39" t="s">
        <v>5043</v>
      </c>
    </row>
    <row r="4224" spans="1:16" ht="12.75">
      <c r="A4224" t="s">
        <v>49</v>
      </c>
      <c s="34" t="s">
        <v>5066</v>
      </c>
      <c s="34" t="s">
        <v>5067</v>
      </c>
      <c s="35" t="s">
        <v>5</v>
      </c>
      <c s="6" t="s">
        <v>5068</v>
      </c>
      <c s="36" t="s">
        <v>53</v>
      </c>
      <c s="37">
        <v>1</v>
      </c>
      <c s="36">
        <v>0.048</v>
      </c>
      <c s="36">
        <f>ROUND(G4224*H4224,6)</f>
      </c>
      <c r="L4224" s="38">
        <v>0</v>
      </c>
      <c s="32">
        <f>ROUND(ROUND(L4224,2)*ROUND(G4224,3),2)</f>
      </c>
      <c s="36" t="s">
        <v>99</v>
      </c>
      <c>
        <f>(M4224*21)/100</f>
      </c>
      <c t="s">
        <v>27</v>
      </c>
    </row>
    <row r="4225" spans="1:5" ht="12.75">
      <c r="A4225" s="35" t="s">
        <v>55</v>
      </c>
      <c r="E4225" s="39" t="s">
        <v>5068</v>
      </c>
    </row>
    <row r="4226" spans="1:5" ht="12.75">
      <c r="A4226" s="35" t="s">
        <v>56</v>
      </c>
      <c r="E4226" s="40" t="s">
        <v>5</v>
      </c>
    </row>
    <row r="4227" spans="1:5" ht="12.75">
      <c r="A4227" t="s">
        <v>57</v>
      </c>
      <c r="E4227" s="39" t="s">
        <v>5043</v>
      </c>
    </row>
    <row r="4228" spans="1:16" ht="12.75">
      <c r="A4228" t="s">
        <v>49</v>
      </c>
      <c s="34" t="s">
        <v>5069</v>
      </c>
      <c s="34" t="s">
        <v>5070</v>
      </c>
      <c s="35" t="s">
        <v>5</v>
      </c>
      <c s="6" t="s">
        <v>5071</v>
      </c>
      <c s="36" t="s">
        <v>53</v>
      </c>
      <c s="37">
        <v>1</v>
      </c>
      <c s="36">
        <v>0.048</v>
      </c>
      <c s="36">
        <f>ROUND(G4228*H4228,6)</f>
      </c>
      <c r="L4228" s="38">
        <v>0</v>
      </c>
      <c s="32">
        <f>ROUND(ROUND(L4228,2)*ROUND(G4228,3),2)</f>
      </c>
      <c s="36" t="s">
        <v>99</v>
      </c>
      <c>
        <f>(M4228*21)/100</f>
      </c>
      <c t="s">
        <v>27</v>
      </c>
    </row>
    <row r="4229" spans="1:5" ht="12.75">
      <c r="A4229" s="35" t="s">
        <v>55</v>
      </c>
      <c r="E4229" s="39" t="s">
        <v>5071</v>
      </c>
    </row>
    <row r="4230" spans="1:5" ht="12.75">
      <c r="A4230" s="35" t="s">
        <v>56</v>
      </c>
      <c r="E4230" s="40" t="s">
        <v>5</v>
      </c>
    </row>
    <row r="4231" spans="1:5" ht="12.75">
      <c r="A4231" t="s">
        <v>57</v>
      </c>
      <c r="E4231" s="39" t="s">
        <v>5043</v>
      </c>
    </row>
    <row r="4232" spans="1:16" ht="12.75">
      <c r="A4232" t="s">
        <v>49</v>
      </c>
      <c s="34" t="s">
        <v>5072</v>
      </c>
      <c s="34" t="s">
        <v>5073</v>
      </c>
      <c s="35" t="s">
        <v>5</v>
      </c>
      <c s="6" t="s">
        <v>5074</v>
      </c>
      <c s="36" t="s">
        <v>53</v>
      </c>
      <c s="37">
        <v>2</v>
      </c>
      <c s="36">
        <v>0.048</v>
      </c>
      <c s="36">
        <f>ROUND(G4232*H4232,6)</f>
      </c>
      <c r="L4232" s="38">
        <v>0</v>
      </c>
      <c s="32">
        <f>ROUND(ROUND(L4232,2)*ROUND(G4232,3),2)</f>
      </c>
      <c s="36" t="s">
        <v>99</v>
      </c>
      <c>
        <f>(M4232*21)/100</f>
      </c>
      <c t="s">
        <v>27</v>
      </c>
    </row>
    <row r="4233" spans="1:5" ht="12.75">
      <c r="A4233" s="35" t="s">
        <v>55</v>
      </c>
      <c r="E4233" s="39" t="s">
        <v>5074</v>
      </c>
    </row>
    <row r="4234" spans="1:5" ht="12.75">
      <c r="A4234" s="35" t="s">
        <v>56</v>
      </c>
      <c r="E4234" s="40" t="s">
        <v>5</v>
      </c>
    </row>
    <row r="4235" spans="1:5" ht="12.75">
      <c r="A4235" t="s">
        <v>57</v>
      </c>
      <c r="E4235" s="39" t="s">
        <v>5043</v>
      </c>
    </row>
    <row r="4236" spans="1:16" ht="25.5">
      <c r="A4236" t="s">
        <v>49</v>
      </c>
      <c s="34" t="s">
        <v>5075</v>
      </c>
      <c s="34" t="s">
        <v>5076</v>
      </c>
      <c s="35" t="s">
        <v>5</v>
      </c>
      <c s="6" t="s">
        <v>5077</v>
      </c>
      <c s="36" t="s">
        <v>53</v>
      </c>
      <c s="37">
        <v>9</v>
      </c>
      <c s="36">
        <v>0</v>
      </c>
      <c s="36">
        <f>ROUND(G4236*H4236,6)</f>
      </c>
      <c r="L4236" s="38">
        <v>0</v>
      </c>
      <c s="32">
        <f>ROUND(ROUND(L4236,2)*ROUND(G4236,3),2)</f>
      </c>
      <c s="36" t="s">
        <v>919</v>
      </c>
      <c>
        <f>(M4236*21)/100</f>
      </c>
      <c t="s">
        <v>27</v>
      </c>
    </row>
    <row r="4237" spans="1:5" ht="25.5">
      <c r="A4237" s="35" t="s">
        <v>55</v>
      </c>
      <c r="E4237" s="39" t="s">
        <v>5077</v>
      </c>
    </row>
    <row r="4238" spans="1:5" ht="12.75">
      <c r="A4238" s="35" t="s">
        <v>56</v>
      </c>
      <c r="E4238" s="40" t="s">
        <v>5</v>
      </c>
    </row>
    <row r="4239" spans="1:5" ht="12.75">
      <c r="A4239" t="s">
        <v>57</v>
      </c>
      <c r="E4239" s="39" t="s">
        <v>4965</v>
      </c>
    </row>
    <row r="4240" spans="1:16" ht="25.5">
      <c r="A4240" t="s">
        <v>49</v>
      </c>
      <c s="34" t="s">
        <v>5078</v>
      </c>
      <c s="34" t="s">
        <v>5079</v>
      </c>
      <c s="35" t="s">
        <v>5</v>
      </c>
      <c s="6" t="s">
        <v>5080</v>
      </c>
      <c s="36" t="s">
        <v>53</v>
      </c>
      <c s="37">
        <v>3</v>
      </c>
      <c s="36">
        <v>0.181</v>
      </c>
      <c s="36">
        <f>ROUND(G4240*H4240,6)</f>
      </c>
      <c r="L4240" s="38">
        <v>0</v>
      </c>
      <c s="32">
        <f>ROUND(ROUND(L4240,2)*ROUND(G4240,3),2)</f>
      </c>
      <c s="36" t="s">
        <v>99</v>
      </c>
      <c>
        <f>(M4240*21)/100</f>
      </c>
      <c t="s">
        <v>27</v>
      </c>
    </row>
    <row r="4241" spans="1:5" ht="25.5">
      <c r="A4241" s="35" t="s">
        <v>55</v>
      </c>
      <c r="E4241" s="39" t="s">
        <v>5080</v>
      </c>
    </row>
    <row r="4242" spans="1:5" ht="12.75">
      <c r="A4242" s="35" t="s">
        <v>56</v>
      </c>
      <c r="E4242" s="40" t="s">
        <v>5</v>
      </c>
    </row>
    <row r="4243" spans="1:5" ht="12.75">
      <c r="A4243" t="s">
        <v>57</v>
      </c>
      <c r="E4243" s="39" t="s">
        <v>5</v>
      </c>
    </row>
    <row r="4244" spans="1:16" ht="25.5">
      <c r="A4244" t="s">
        <v>49</v>
      </c>
      <c s="34" t="s">
        <v>5081</v>
      </c>
      <c s="34" t="s">
        <v>5082</v>
      </c>
      <c s="35" t="s">
        <v>5</v>
      </c>
      <c s="6" t="s">
        <v>5080</v>
      </c>
      <c s="36" t="s">
        <v>53</v>
      </c>
      <c s="37">
        <v>1</v>
      </c>
      <c s="36">
        <v>0.181</v>
      </c>
      <c s="36">
        <f>ROUND(G4244*H4244,6)</f>
      </c>
      <c r="L4244" s="38">
        <v>0</v>
      </c>
      <c s="32">
        <f>ROUND(ROUND(L4244,2)*ROUND(G4244,3),2)</f>
      </c>
      <c s="36" t="s">
        <v>99</v>
      </c>
      <c>
        <f>(M4244*21)/100</f>
      </c>
      <c t="s">
        <v>27</v>
      </c>
    </row>
    <row r="4245" spans="1:5" ht="25.5">
      <c r="A4245" s="35" t="s">
        <v>55</v>
      </c>
      <c r="E4245" s="39" t="s">
        <v>5080</v>
      </c>
    </row>
    <row r="4246" spans="1:5" ht="12.75">
      <c r="A4246" s="35" t="s">
        <v>56</v>
      </c>
      <c r="E4246" s="40" t="s">
        <v>5</v>
      </c>
    </row>
    <row r="4247" spans="1:5" ht="12.75">
      <c r="A4247" t="s">
        <v>57</v>
      </c>
      <c r="E4247" s="39" t="s">
        <v>5</v>
      </c>
    </row>
    <row r="4248" spans="1:16" ht="12.75">
      <c r="A4248" t="s">
        <v>49</v>
      </c>
      <c s="34" t="s">
        <v>5083</v>
      </c>
      <c s="34" t="s">
        <v>5084</v>
      </c>
      <c s="35" t="s">
        <v>5</v>
      </c>
      <c s="6" t="s">
        <v>5085</v>
      </c>
      <c s="36" t="s">
        <v>53</v>
      </c>
      <c s="37">
        <v>3</v>
      </c>
      <c s="36">
        <v>0.181</v>
      </c>
      <c s="36">
        <f>ROUND(G4248*H4248,6)</f>
      </c>
      <c r="L4248" s="38">
        <v>0</v>
      </c>
      <c s="32">
        <f>ROUND(ROUND(L4248,2)*ROUND(G4248,3),2)</f>
      </c>
      <c s="36" t="s">
        <v>99</v>
      </c>
      <c>
        <f>(M4248*21)/100</f>
      </c>
      <c t="s">
        <v>27</v>
      </c>
    </row>
    <row r="4249" spans="1:5" ht="12.75">
      <c r="A4249" s="35" t="s">
        <v>55</v>
      </c>
      <c r="E4249" s="39" t="s">
        <v>5085</v>
      </c>
    </row>
    <row r="4250" spans="1:5" ht="12.75">
      <c r="A4250" s="35" t="s">
        <v>56</v>
      </c>
      <c r="E4250" s="40" t="s">
        <v>5</v>
      </c>
    </row>
    <row r="4251" spans="1:5" ht="12.75">
      <c r="A4251" t="s">
        <v>57</v>
      </c>
      <c r="E4251" s="39" t="s">
        <v>5</v>
      </c>
    </row>
    <row r="4252" spans="1:16" ht="12.75">
      <c r="A4252" t="s">
        <v>49</v>
      </c>
      <c s="34" t="s">
        <v>5086</v>
      </c>
      <c s="34" t="s">
        <v>5087</v>
      </c>
      <c s="35" t="s">
        <v>5</v>
      </c>
      <c s="6" t="s">
        <v>5088</v>
      </c>
      <c s="36" t="s">
        <v>53</v>
      </c>
      <c s="37">
        <v>1</v>
      </c>
      <c s="36">
        <v>0.181</v>
      </c>
      <c s="36">
        <f>ROUND(G4252*H4252,6)</f>
      </c>
      <c r="L4252" s="38">
        <v>0</v>
      </c>
      <c s="32">
        <f>ROUND(ROUND(L4252,2)*ROUND(G4252,3),2)</f>
      </c>
      <c s="36" t="s">
        <v>99</v>
      </c>
      <c>
        <f>(M4252*21)/100</f>
      </c>
      <c t="s">
        <v>27</v>
      </c>
    </row>
    <row r="4253" spans="1:5" ht="12.75">
      <c r="A4253" s="35" t="s">
        <v>55</v>
      </c>
      <c r="E4253" s="39" t="s">
        <v>5088</v>
      </c>
    </row>
    <row r="4254" spans="1:5" ht="12.75">
      <c r="A4254" s="35" t="s">
        <v>56</v>
      </c>
      <c r="E4254" s="40" t="s">
        <v>5</v>
      </c>
    </row>
    <row r="4255" spans="1:5" ht="12.75">
      <c r="A4255" t="s">
        <v>57</v>
      </c>
      <c r="E4255" s="39" t="s">
        <v>5</v>
      </c>
    </row>
    <row r="4256" spans="1:16" ht="12.75">
      <c r="A4256" t="s">
        <v>49</v>
      </c>
      <c s="34" t="s">
        <v>5089</v>
      </c>
      <c s="34" t="s">
        <v>5090</v>
      </c>
      <c s="35" t="s">
        <v>5</v>
      </c>
      <c s="6" t="s">
        <v>5091</v>
      </c>
      <c s="36" t="s">
        <v>53</v>
      </c>
      <c s="37">
        <v>1</v>
      </c>
      <c s="36">
        <v>0.181</v>
      </c>
      <c s="36">
        <f>ROUND(G4256*H4256,6)</f>
      </c>
      <c r="L4256" s="38">
        <v>0</v>
      </c>
      <c s="32">
        <f>ROUND(ROUND(L4256,2)*ROUND(G4256,3),2)</f>
      </c>
      <c s="36" t="s">
        <v>99</v>
      </c>
      <c>
        <f>(M4256*21)/100</f>
      </c>
      <c t="s">
        <v>27</v>
      </c>
    </row>
    <row r="4257" spans="1:5" ht="12.75">
      <c r="A4257" s="35" t="s">
        <v>55</v>
      </c>
      <c r="E4257" s="39" t="s">
        <v>5091</v>
      </c>
    </row>
    <row r="4258" spans="1:5" ht="12.75">
      <c r="A4258" s="35" t="s">
        <v>56</v>
      </c>
      <c r="E4258" s="40" t="s">
        <v>5</v>
      </c>
    </row>
    <row r="4259" spans="1:5" ht="12.75">
      <c r="A4259" t="s">
        <v>57</v>
      </c>
      <c r="E4259" s="39" t="s">
        <v>5</v>
      </c>
    </row>
    <row r="4260" spans="1:16" ht="25.5">
      <c r="A4260" t="s">
        <v>49</v>
      </c>
      <c s="34" t="s">
        <v>5092</v>
      </c>
      <c s="34" t="s">
        <v>5093</v>
      </c>
      <c s="35" t="s">
        <v>5</v>
      </c>
      <c s="6" t="s">
        <v>5094</v>
      </c>
      <c s="36" t="s">
        <v>53</v>
      </c>
      <c s="37">
        <v>9</v>
      </c>
      <c s="36">
        <v>0</v>
      </c>
      <c s="36">
        <f>ROUND(G4260*H4260,6)</f>
      </c>
      <c r="L4260" s="38">
        <v>0</v>
      </c>
      <c s="32">
        <f>ROUND(ROUND(L4260,2)*ROUND(G4260,3),2)</f>
      </c>
      <c s="36" t="s">
        <v>919</v>
      </c>
      <c>
        <f>(M4260*21)/100</f>
      </c>
      <c t="s">
        <v>27</v>
      </c>
    </row>
    <row r="4261" spans="1:5" ht="25.5">
      <c r="A4261" s="35" t="s">
        <v>55</v>
      </c>
      <c r="E4261" s="39" t="s">
        <v>5094</v>
      </c>
    </row>
    <row r="4262" spans="1:5" ht="12.75">
      <c r="A4262" s="35" t="s">
        <v>56</v>
      </c>
      <c r="E4262" s="40" t="s">
        <v>5</v>
      </c>
    </row>
    <row r="4263" spans="1:5" ht="12.75">
      <c r="A4263" t="s">
        <v>57</v>
      </c>
      <c r="E4263" s="39" t="s">
        <v>5</v>
      </c>
    </row>
    <row r="4264" spans="1:16" ht="12.75">
      <c r="A4264" t="s">
        <v>49</v>
      </c>
      <c s="34" t="s">
        <v>5095</v>
      </c>
      <c s="34" t="s">
        <v>5096</v>
      </c>
      <c s="35" t="s">
        <v>5</v>
      </c>
      <c s="6" t="s">
        <v>5097</v>
      </c>
      <c s="36" t="s">
        <v>53</v>
      </c>
      <c s="37">
        <v>9</v>
      </c>
      <c s="36">
        <v>0.002</v>
      </c>
      <c s="36">
        <f>ROUND(G4264*H4264,6)</f>
      </c>
      <c r="L4264" s="38">
        <v>0</v>
      </c>
      <c s="32">
        <f>ROUND(ROUND(L4264,2)*ROUND(G4264,3),2)</f>
      </c>
      <c s="36" t="s">
        <v>919</v>
      </c>
      <c>
        <f>(M4264*21)/100</f>
      </c>
      <c t="s">
        <v>27</v>
      </c>
    </row>
    <row r="4265" spans="1:5" ht="12.75">
      <c r="A4265" s="35" t="s">
        <v>55</v>
      </c>
      <c r="E4265" s="39" t="s">
        <v>5097</v>
      </c>
    </row>
    <row r="4266" spans="1:5" ht="12.75">
      <c r="A4266" s="35" t="s">
        <v>56</v>
      </c>
      <c r="E4266" s="40" t="s">
        <v>5</v>
      </c>
    </row>
    <row r="4267" spans="1:5" ht="12.75">
      <c r="A4267" t="s">
        <v>57</v>
      </c>
      <c r="E4267" s="39" t="s">
        <v>5</v>
      </c>
    </row>
    <row r="4268" spans="1:16" ht="25.5">
      <c r="A4268" t="s">
        <v>49</v>
      </c>
      <c s="34" t="s">
        <v>5098</v>
      </c>
      <c s="34" t="s">
        <v>5099</v>
      </c>
      <c s="35" t="s">
        <v>5</v>
      </c>
      <c s="6" t="s">
        <v>5100</v>
      </c>
      <c s="36" t="s">
        <v>53</v>
      </c>
      <c s="37">
        <v>9</v>
      </c>
      <c s="36">
        <v>0</v>
      </c>
      <c s="36">
        <f>ROUND(G4268*H4268,6)</f>
      </c>
      <c r="L4268" s="38">
        <v>0</v>
      </c>
      <c s="32">
        <f>ROUND(ROUND(L4268,2)*ROUND(G4268,3),2)</f>
      </c>
      <c s="36" t="s">
        <v>919</v>
      </c>
      <c>
        <f>(M4268*21)/100</f>
      </c>
      <c t="s">
        <v>27</v>
      </c>
    </row>
    <row r="4269" spans="1:5" ht="25.5">
      <c r="A4269" s="35" t="s">
        <v>55</v>
      </c>
      <c r="E4269" s="39" t="s">
        <v>5100</v>
      </c>
    </row>
    <row r="4270" spans="1:5" ht="12.75">
      <c r="A4270" s="35" t="s">
        <v>56</v>
      </c>
      <c r="E4270" s="40" t="s">
        <v>5</v>
      </c>
    </row>
    <row r="4271" spans="1:5" ht="12.75">
      <c r="A4271" t="s">
        <v>57</v>
      </c>
      <c r="E4271" s="39" t="s">
        <v>5</v>
      </c>
    </row>
    <row r="4272" spans="1:16" ht="12.75">
      <c r="A4272" t="s">
        <v>49</v>
      </c>
      <c s="34" t="s">
        <v>5101</v>
      </c>
      <c s="34" t="s">
        <v>5102</v>
      </c>
      <c s="35" t="s">
        <v>5</v>
      </c>
      <c s="6" t="s">
        <v>5103</v>
      </c>
      <c s="36" t="s">
        <v>53</v>
      </c>
      <c s="37">
        <v>9</v>
      </c>
      <c s="36">
        <v>0.012</v>
      </c>
      <c s="36">
        <f>ROUND(G4272*H4272,6)</f>
      </c>
      <c r="L4272" s="38">
        <v>0</v>
      </c>
      <c s="32">
        <f>ROUND(ROUND(L4272,2)*ROUND(G4272,3),2)</f>
      </c>
      <c s="36" t="s">
        <v>919</v>
      </c>
      <c>
        <f>(M4272*21)/100</f>
      </c>
      <c t="s">
        <v>27</v>
      </c>
    </row>
    <row r="4273" spans="1:5" ht="12.75">
      <c r="A4273" s="35" t="s">
        <v>55</v>
      </c>
      <c r="E4273" s="39" t="s">
        <v>5103</v>
      </c>
    </row>
    <row r="4274" spans="1:5" ht="12.75">
      <c r="A4274" s="35" t="s">
        <v>56</v>
      </c>
      <c r="E4274" s="40" t="s">
        <v>5</v>
      </c>
    </row>
    <row r="4275" spans="1:5" ht="12.75">
      <c r="A4275" t="s">
        <v>57</v>
      </c>
      <c r="E4275" s="39" t="s">
        <v>5</v>
      </c>
    </row>
    <row r="4276" spans="1:16" ht="12.75">
      <c r="A4276" t="s">
        <v>49</v>
      </c>
      <c s="34" t="s">
        <v>5104</v>
      </c>
      <c s="34" t="s">
        <v>5105</v>
      </c>
      <c s="35" t="s">
        <v>5</v>
      </c>
      <c s="6" t="s">
        <v>5106</v>
      </c>
      <c s="36" t="s">
        <v>1171</v>
      </c>
      <c s="37">
        <v>31</v>
      </c>
      <c s="36">
        <v>5.8E-05</v>
      </c>
      <c s="36">
        <f>ROUND(G4276*H4276,6)</f>
      </c>
      <c r="L4276" s="38">
        <v>0</v>
      </c>
      <c s="32">
        <f>ROUND(ROUND(L4276,2)*ROUND(G4276,3),2)</f>
      </c>
      <c s="36" t="s">
        <v>919</v>
      </c>
      <c>
        <f>(M4276*21)/100</f>
      </c>
      <c t="s">
        <v>27</v>
      </c>
    </row>
    <row r="4277" spans="1:5" ht="12.75">
      <c r="A4277" s="35" t="s">
        <v>55</v>
      </c>
      <c r="E4277" s="39" t="s">
        <v>5106</v>
      </c>
    </row>
    <row r="4278" spans="1:5" ht="12.75">
      <c r="A4278" s="35" t="s">
        <v>56</v>
      </c>
      <c r="E4278" s="40" t="s">
        <v>5</v>
      </c>
    </row>
    <row r="4279" spans="1:5" ht="12.75">
      <c r="A4279" t="s">
        <v>57</v>
      </c>
      <c r="E4279" s="39" t="s">
        <v>5</v>
      </c>
    </row>
    <row r="4280" spans="1:16" ht="25.5">
      <c r="A4280" t="s">
        <v>49</v>
      </c>
      <c s="34" t="s">
        <v>5107</v>
      </c>
      <c s="34" t="s">
        <v>5108</v>
      </c>
      <c s="35" t="s">
        <v>5</v>
      </c>
      <c s="6" t="s">
        <v>5109</v>
      </c>
      <c s="36" t="s">
        <v>53</v>
      </c>
      <c s="37">
        <v>2</v>
      </c>
      <c s="36">
        <v>0.0155</v>
      </c>
      <c s="36">
        <f>ROUND(G4280*H4280,6)</f>
      </c>
      <c r="L4280" s="38">
        <v>0</v>
      </c>
      <c s="32">
        <f>ROUND(ROUND(L4280,2)*ROUND(G4280,3),2)</f>
      </c>
      <c s="36" t="s">
        <v>99</v>
      </c>
      <c>
        <f>(M4280*21)/100</f>
      </c>
      <c t="s">
        <v>27</v>
      </c>
    </row>
    <row r="4281" spans="1:5" ht="25.5">
      <c r="A4281" s="35" t="s">
        <v>55</v>
      </c>
      <c r="E4281" s="39" t="s">
        <v>5109</v>
      </c>
    </row>
    <row r="4282" spans="1:5" ht="12.75">
      <c r="A4282" s="35" t="s">
        <v>56</v>
      </c>
      <c r="E4282" s="40" t="s">
        <v>5</v>
      </c>
    </row>
    <row r="4283" spans="1:5" ht="12.75">
      <c r="A4283" t="s">
        <v>57</v>
      </c>
      <c r="E4283" s="39" t="s">
        <v>5</v>
      </c>
    </row>
    <row r="4284" spans="1:16" ht="12.75">
      <c r="A4284" t="s">
        <v>49</v>
      </c>
      <c s="34" t="s">
        <v>5110</v>
      </c>
      <c s="34" t="s">
        <v>1554</v>
      </c>
      <c s="35" t="s">
        <v>5</v>
      </c>
      <c s="6" t="s">
        <v>1555</v>
      </c>
      <c s="36" t="s">
        <v>1171</v>
      </c>
      <c s="37">
        <v>20985</v>
      </c>
      <c s="36">
        <v>4.9E-05</v>
      </c>
      <c s="36">
        <f>ROUND(G4284*H4284,6)</f>
      </c>
      <c r="L4284" s="38">
        <v>0</v>
      </c>
      <c s="32">
        <f>ROUND(ROUND(L4284,2)*ROUND(G4284,3),2)</f>
      </c>
      <c s="36" t="s">
        <v>919</v>
      </c>
      <c>
        <f>(M4284*21)/100</f>
      </c>
      <c t="s">
        <v>27</v>
      </c>
    </row>
    <row r="4285" spans="1:5" ht="12.75">
      <c r="A4285" s="35" t="s">
        <v>55</v>
      </c>
      <c r="E4285" s="39" t="s">
        <v>1555</v>
      </c>
    </row>
    <row r="4286" spans="1:5" ht="12.75">
      <c r="A4286" s="35" t="s">
        <v>56</v>
      </c>
      <c r="E4286" s="40" t="s">
        <v>5</v>
      </c>
    </row>
    <row r="4287" spans="1:5" ht="25.5">
      <c r="A4287" t="s">
        <v>57</v>
      </c>
      <c r="E4287" s="39" t="s">
        <v>5111</v>
      </c>
    </row>
    <row r="4288" spans="1:16" ht="12.75">
      <c r="A4288" t="s">
        <v>49</v>
      </c>
      <c s="34" t="s">
        <v>5112</v>
      </c>
      <c s="34" t="s">
        <v>5113</v>
      </c>
      <c s="35" t="s">
        <v>5</v>
      </c>
      <c s="6" t="s">
        <v>5114</v>
      </c>
      <c s="36" t="s">
        <v>932</v>
      </c>
      <c s="37">
        <v>1.739</v>
      </c>
      <c s="36">
        <v>1</v>
      </c>
      <c s="36">
        <f>ROUND(G4288*H4288,6)</f>
      </c>
      <c r="L4288" s="38">
        <v>0</v>
      </c>
      <c s="32">
        <f>ROUND(ROUND(L4288,2)*ROUND(G4288,3),2)</f>
      </c>
      <c s="36" t="s">
        <v>99</v>
      </c>
      <c>
        <f>(M4288*21)/100</f>
      </c>
      <c t="s">
        <v>27</v>
      </c>
    </row>
    <row r="4289" spans="1:5" ht="12.75">
      <c r="A4289" s="35" t="s">
        <v>55</v>
      </c>
      <c r="E4289" s="39" t="s">
        <v>5114</v>
      </c>
    </row>
    <row r="4290" spans="1:5" ht="12.75">
      <c r="A4290" s="35" t="s">
        <v>56</v>
      </c>
      <c r="E4290" s="40" t="s">
        <v>5</v>
      </c>
    </row>
    <row r="4291" spans="1:5" ht="12.75">
      <c r="A4291" t="s">
        <v>57</v>
      </c>
      <c r="E4291" s="39" t="s">
        <v>5</v>
      </c>
    </row>
    <row r="4292" spans="1:16" ht="12.75">
      <c r="A4292" t="s">
        <v>49</v>
      </c>
      <c s="34" t="s">
        <v>5115</v>
      </c>
      <c s="34" t="s">
        <v>5116</v>
      </c>
      <c s="35" t="s">
        <v>5</v>
      </c>
      <c s="6" t="s">
        <v>5117</v>
      </c>
      <c s="36" t="s">
        <v>423</v>
      </c>
      <c s="37">
        <v>40</v>
      </c>
      <c s="36">
        <v>0.007</v>
      </c>
      <c s="36">
        <f>ROUND(G4292*H4292,6)</f>
      </c>
      <c r="L4292" s="38">
        <v>0</v>
      </c>
      <c s="32">
        <f>ROUND(ROUND(L4292,2)*ROUND(G4292,3),2)</f>
      </c>
      <c s="36" t="s">
        <v>919</v>
      </c>
      <c>
        <f>(M4292*21)/100</f>
      </c>
      <c t="s">
        <v>27</v>
      </c>
    </row>
    <row r="4293" spans="1:5" ht="12.75">
      <c r="A4293" s="35" t="s">
        <v>55</v>
      </c>
      <c r="E4293" s="39" t="s">
        <v>5117</v>
      </c>
    </row>
    <row r="4294" spans="1:5" ht="12.75">
      <c r="A4294" s="35" t="s">
        <v>56</v>
      </c>
      <c r="E4294" s="40" t="s">
        <v>5</v>
      </c>
    </row>
    <row r="4295" spans="1:5" ht="12.75">
      <c r="A4295" t="s">
        <v>57</v>
      </c>
      <c r="E4295" s="39" t="s">
        <v>5</v>
      </c>
    </row>
    <row r="4296" spans="1:16" ht="12.75">
      <c r="A4296" t="s">
        <v>49</v>
      </c>
      <c s="34" t="s">
        <v>5118</v>
      </c>
      <c s="34" t="s">
        <v>5119</v>
      </c>
      <c s="35" t="s">
        <v>5</v>
      </c>
      <c s="6" t="s">
        <v>5120</v>
      </c>
      <c s="36" t="s">
        <v>932</v>
      </c>
      <c s="37">
        <v>1.102</v>
      </c>
      <c s="36">
        <v>1</v>
      </c>
      <c s="36">
        <f>ROUND(G4296*H4296,6)</f>
      </c>
      <c r="L4296" s="38">
        <v>0</v>
      </c>
      <c s="32">
        <f>ROUND(ROUND(L4296,2)*ROUND(G4296,3),2)</f>
      </c>
      <c s="36" t="s">
        <v>99</v>
      </c>
      <c>
        <f>(M4296*21)/100</f>
      </c>
      <c t="s">
        <v>27</v>
      </c>
    </row>
    <row r="4297" spans="1:5" ht="12.75">
      <c r="A4297" s="35" t="s">
        <v>55</v>
      </c>
      <c r="E4297" s="39" t="s">
        <v>5120</v>
      </c>
    </row>
    <row r="4298" spans="1:5" ht="12.75">
      <c r="A4298" s="35" t="s">
        <v>56</v>
      </c>
      <c r="E4298" s="40" t="s">
        <v>5</v>
      </c>
    </row>
    <row r="4299" spans="1:5" ht="12.75">
      <c r="A4299" t="s">
        <v>57</v>
      </c>
      <c r="E4299" s="39" t="s">
        <v>5</v>
      </c>
    </row>
    <row r="4300" spans="1:16" ht="12.75">
      <c r="A4300" t="s">
        <v>49</v>
      </c>
      <c s="34" t="s">
        <v>5121</v>
      </c>
      <c s="34" t="s">
        <v>5122</v>
      </c>
      <c s="35" t="s">
        <v>5</v>
      </c>
      <c s="6" t="s">
        <v>5123</v>
      </c>
      <c s="36" t="s">
        <v>932</v>
      </c>
      <c s="37">
        <v>0.041</v>
      </c>
      <c s="36">
        <v>1</v>
      </c>
      <c s="36">
        <f>ROUND(G4300*H4300,6)</f>
      </c>
      <c r="L4300" s="38">
        <v>0</v>
      </c>
      <c s="32">
        <f>ROUND(ROUND(L4300,2)*ROUND(G4300,3),2)</f>
      </c>
      <c s="36" t="s">
        <v>99</v>
      </c>
      <c>
        <f>(M4300*21)/100</f>
      </c>
      <c t="s">
        <v>27</v>
      </c>
    </row>
    <row r="4301" spans="1:5" ht="12.75">
      <c r="A4301" s="35" t="s">
        <v>55</v>
      </c>
      <c r="E4301" s="39" t="s">
        <v>5123</v>
      </c>
    </row>
    <row r="4302" spans="1:5" ht="12.75">
      <c r="A4302" s="35" t="s">
        <v>56</v>
      </c>
      <c r="E4302" s="40" t="s">
        <v>5</v>
      </c>
    </row>
    <row r="4303" spans="1:5" ht="12.75">
      <c r="A4303" t="s">
        <v>57</v>
      </c>
      <c r="E4303" s="39" t="s">
        <v>5</v>
      </c>
    </row>
    <row r="4304" spans="1:16" ht="12.75">
      <c r="A4304" t="s">
        <v>49</v>
      </c>
      <c s="34" t="s">
        <v>5124</v>
      </c>
      <c s="34" t="s">
        <v>5125</v>
      </c>
      <c s="35" t="s">
        <v>5</v>
      </c>
      <c s="6" t="s">
        <v>5126</v>
      </c>
      <c s="36" t="s">
        <v>932</v>
      </c>
      <c s="37">
        <v>0.256</v>
      </c>
      <c s="36">
        <v>1</v>
      </c>
      <c s="36">
        <f>ROUND(G4304*H4304,6)</f>
      </c>
      <c r="L4304" s="38">
        <v>0</v>
      </c>
      <c s="32">
        <f>ROUND(ROUND(L4304,2)*ROUND(G4304,3),2)</f>
      </c>
      <c s="36" t="s">
        <v>919</v>
      </c>
      <c>
        <f>(M4304*21)/100</f>
      </c>
      <c t="s">
        <v>27</v>
      </c>
    </row>
    <row r="4305" spans="1:5" ht="12.75">
      <c r="A4305" s="35" t="s">
        <v>55</v>
      </c>
      <c r="E4305" s="39" t="s">
        <v>5126</v>
      </c>
    </row>
    <row r="4306" spans="1:5" ht="12.75">
      <c r="A4306" s="35" t="s">
        <v>56</v>
      </c>
      <c r="E4306" s="40" t="s">
        <v>5</v>
      </c>
    </row>
    <row r="4307" spans="1:5" ht="12.75">
      <c r="A4307" t="s">
        <v>57</v>
      </c>
      <c r="E4307" s="39" t="s">
        <v>5</v>
      </c>
    </row>
    <row r="4308" spans="1:16" ht="12.75">
      <c r="A4308" t="s">
        <v>49</v>
      </c>
      <c s="34" t="s">
        <v>5127</v>
      </c>
      <c s="34" t="s">
        <v>5128</v>
      </c>
      <c s="35" t="s">
        <v>5</v>
      </c>
      <c s="6" t="s">
        <v>5129</v>
      </c>
      <c s="36" t="s">
        <v>932</v>
      </c>
      <c s="37">
        <v>0.183</v>
      </c>
      <c s="36">
        <v>1</v>
      </c>
      <c s="36">
        <f>ROUND(G4308*H4308,6)</f>
      </c>
      <c r="L4308" s="38">
        <v>0</v>
      </c>
      <c s="32">
        <f>ROUND(ROUND(L4308,2)*ROUND(G4308,3),2)</f>
      </c>
      <c s="36" t="s">
        <v>919</v>
      </c>
      <c>
        <f>(M4308*21)/100</f>
      </c>
      <c t="s">
        <v>27</v>
      </c>
    </row>
    <row r="4309" spans="1:5" ht="12.75">
      <c r="A4309" s="35" t="s">
        <v>55</v>
      </c>
      <c r="E4309" s="39" t="s">
        <v>5129</v>
      </c>
    </row>
    <row r="4310" spans="1:5" ht="12.75">
      <c r="A4310" s="35" t="s">
        <v>56</v>
      </c>
      <c r="E4310" s="40" t="s">
        <v>5</v>
      </c>
    </row>
    <row r="4311" spans="1:5" ht="12.75">
      <c r="A4311" t="s">
        <v>57</v>
      </c>
      <c r="E4311" s="39" t="s">
        <v>5</v>
      </c>
    </row>
    <row r="4312" spans="1:16" ht="12.75">
      <c r="A4312" t="s">
        <v>49</v>
      </c>
      <c s="34" t="s">
        <v>5130</v>
      </c>
      <c s="34" t="s">
        <v>5131</v>
      </c>
      <c s="35" t="s">
        <v>5</v>
      </c>
      <c s="6" t="s">
        <v>5132</v>
      </c>
      <c s="36" t="s">
        <v>932</v>
      </c>
      <c s="37">
        <v>0.381</v>
      </c>
      <c s="36">
        <v>1</v>
      </c>
      <c s="36">
        <f>ROUND(G4312*H4312,6)</f>
      </c>
      <c r="L4312" s="38">
        <v>0</v>
      </c>
      <c s="32">
        <f>ROUND(ROUND(L4312,2)*ROUND(G4312,3),2)</f>
      </c>
      <c s="36" t="s">
        <v>919</v>
      </c>
      <c>
        <f>(M4312*21)/100</f>
      </c>
      <c t="s">
        <v>27</v>
      </c>
    </row>
    <row r="4313" spans="1:5" ht="12.75">
      <c r="A4313" s="35" t="s">
        <v>55</v>
      </c>
      <c r="E4313" s="39" t="s">
        <v>5132</v>
      </c>
    </row>
    <row r="4314" spans="1:5" ht="12.75">
      <c r="A4314" s="35" t="s">
        <v>56</v>
      </c>
      <c r="E4314" s="40" t="s">
        <v>5</v>
      </c>
    </row>
    <row r="4315" spans="1:5" ht="12.75">
      <c r="A4315" t="s">
        <v>57</v>
      </c>
      <c r="E4315" s="39" t="s">
        <v>5</v>
      </c>
    </row>
    <row r="4316" spans="1:16" ht="12.75">
      <c r="A4316" t="s">
        <v>49</v>
      </c>
      <c s="34" t="s">
        <v>5133</v>
      </c>
      <c s="34" t="s">
        <v>5134</v>
      </c>
      <c s="35" t="s">
        <v>5</v>
      </c>
      <c s="6" t="s">
        <v>5135</v>
      </c>
      <c s="36" t="s">
        <v>932</v>
      </c>
      <c s="37">
        <v>0.115</v>
      </c>
      <c s="36">
        <v>1</v>
      </c>
      <c s="36">
        <f>ROUND(G4316*H4316,6)</f>
      </c>
      <c r="L4316" s="38">
        <v>0</v>
      </c>
      <c s="32">
        <f>ROUND(ROUND(L4316,2)*ROUND(G4316,3),2)</f>
      </c>
      <c s="36" t="s">
        <v>919</v>
      </c>
      <c>
        <f>(M4316*21)/100</f>
      </c>
      <c t="s">
        <v>27</v>
      </c>
    </row>
    <row r="4317" spans="1:5" ht="12.75">
      <c r="A4317" s="35" t="s">
        <v>55</v>
      </c>
      <c r="E4317" s="39" t="s">
        <v>5135</v>
      </c>
    </row>
    <row r="4318" spans="1:5" ht="12.75">
      <c r="A4318" s="35" t="s">
        <v>56</v>
      </c>
      <c r="E4318" s="40" t="s">
        <v>5</v>
      </c>
    </row>
    <row r="4319" spans="1:5" ht="12.75">
      <c r="A4319" t="s">
        <v>57</v>
      </c>
      <c r="E4319" s="39" t="s">
        <v>5</v>
      </c>
    </row>
    <row r="4320" spans="1:16" ht="12.75">
      <c r="A4320" t="s">
        <v>49</v>
      </c>
      <c s="34" t="s">
        <v>5136</v>
      </c>
      <c s="34" t="s">
        <v>2176</v>
      </c>
      <c s="35" t="s">
        <v>5</v>
      </c>
      <c s="6" t="s">
        <v>2177</v>
      </c>
      <c s="36" t="s">
        <v>932</v>
      </c>
      <c s="37">
        <v>0.019</v>
      </c>
      <c s="36">
        <v>1</v>
      </c>
      <c s="36">
        <f>ROUND(G4320*H4320,6)</f>
      </c>
      <c r="L4320" s="38">
        <v>0</v>
      </c>
      <c s="32">
        <f>ROUND(ROUND(L4320,2)*ROUND(G4320,3),2)</f>
      </c>
      <c s="36" t="s">
        <v>919</v>
      </c>
      <c>
        <f>(M4320*21)/100</f>
      </c>
      <c t="s">
        <v>27</v>
      </c>
    </row>
    <row r="4321" spans="1:5" ht="12.75">
      <c r="A4321" s="35" t="s">
        <v>55</v>
      </c>
      <c r="E4321" s="39" t="s">
        <v>2177</v>
      </c>
    </row>
    <row r="4322" spans="1:5" ht="12.75">
      <c r="A4322" s="35" t="s">
        <v>56</v>
      </c>
      <c r="E4322" s="40" t="s">
        <v>5</v>
      </c>
    </row>
    <row r="4323" spans="1:5" ht="12.75">
      <c r="A4323" t="s">
        <v>57</v>
      </c>
      <c r="E4323" s="39" t="s">
        <v>5</v>
      </c>
    </row>
    <row r="4324" spans="1:16" ht="12.75">
      <c r="A4324" t="s">
        <v>49</v>
      </c>
      <c s="34" t="s">
        <v>5137</v>
      </c>
      <c s="34" t="s">
        <v>5138</v>
      </c>
      <c s="35" t="s">
        <v>5</v>
      </c>
      <c s="6" t="s">
        <v>5139</v>
      </c>
      <c s="36" t="s">
        <v>932</v>
      </c>
      <c s="37">
        <v>0.071</v>
      </c>
      <c s="36">
        <v>1</v>
      </c>
      <c s="36">
        <f>ROUND(G4324*H4324,6)</f>
      </c>
      <c r="L4324" s="38">
        <v>0</v>
      </c>
      <c s="32">
        <f>ROUND(ROUND(L4324,2)*ROUND(G4324,3),2)</f>
      </c>
      <c s="36" t="s">
        <v>919</v>
      </c>
      <c>
        <f>(M4324*21)/100</f>
      </c>
      <c t="s">
        <v>27</v>
      </c>
    </row>
    <row r="4325" spans="1:5" ht="12.75">
      <c r="A4325" s="35" t="s">
        <v>55</v>
      </c>
      <c r="E4325" s="39" t="s">
        <v>5139</v>
      </c>
    </row>
    <row r="4326" spans="1:5" ht="12.75">
      <c r="A4326" s="35" t="s">
        <v>56</v>
      </c>
      <c r="E4326" s="40" t="s">
        <v>5</v>
      </c>
    </row>
    <row r="4327" spans="1:5" ht="12.75">
      <c r="A4327" t="s">
        <v>57</v>
      </c>
      <c r="E4327" s="39" t="s">
        <v>5</v>
      </c>
    </row>
    <row r="4328" spans="1:16" ht="12.75">
      <c r="A4328" t="s">
        <v>49</v>
      </c>
      <c s="34" t="s">
        <v>5140</v>
      </c>
      <c s="34" t="s">
        <v>5141</v>
      </c>
      <c s="35" t="s">
        <v>5</v>
      </c>
      <c s="6" t="s">
        <v>5142</v>
      </c>
      <c s="36" t="s">
        <v>932</v>
      </c>
      <c s="37">
        <v>0.094</v>
      </c>
      <c s="36">
        <v>1</v>
      </c>
      <c s="36">
        <f>ROUND(G4328*H4328,6)</f>
      </c>
      <c r="L4328" s="38">
        <v>0</v>
      </c>
      <c s="32">
        <f>ROUND(ROUND(L4328,2)*ROUND(G4328,3),2)</f>
      </c>
      <c s="36" t="s">
        <v>919</v>
      </c>
      <c>
        <f>(M4328*21)/100</f>
      </c>
      <c t="s">
        <v>27</v>
      </c>
    </row>
    <row r="4329" spans="1:5" ht="12.75">
      <c r="A4329" s="35" t="s">
        <v>55</v>
      </c>
      <c r="E4329" s="39" t="s">
        <v>5142</v>
      </c>
    </row>
    <row r="4330" spans="1:5" ht="12.75">
      <c r="A4330" s="35" t="s">
        <v>56</v>
      </c>
      <c r="E4330" s="40" t="s">
        <v>5</v>
      </c>
    </row>
    <row r="4331" spans="1:5" ht="12.75">
      <c r="A4331" t="s">
        <v>57</v>
      </c>
      <c r="E4331" s="39" t="s">
        <v>5</v>
      </c>
    </row>
    <row r="4332" spans="1:16" ht="12.75">
      <c r="A4332" t="s">
        <v>49</v>
      </c>
      <c s="34" t="s">
        <v>5143</v>
      </c>
      <c s="34" t="s">
        <v>5144</v>
      </c>
      <c s="35" t="s">
        <v>5</v>
      </c>
      <c s="6" t="s">
        <v>5145</v>
      </c>
      <c s="36" t="s">
        <v>932</v>
      </c>
      <c s="37">
        <v>0.266</v>
      </c>
      <c s="36">
        <v>1</v>
      </c>
      <c s="36">
        <f>ROUND(G4332*H4332,6)</f>
      </c>
      <c r="L4332" s="38">
        <v>0</v>
      </c>
      <c s="32">
        <f>ROUND(ROUND(L4332,2)*ROUND(G4332,3),2)</f>
      </c>
      <c s="36" t="s">
        <v>919</v>
      </c>
      <c>
        <f>(M4332*21)/100</f>
      </c>
      <c t="s">
        <v>27</v>
      </c>
    </row>
    <row r="4333" spans="1:5" ht="12.75">
      <c r="A4333" s="35" t="s">
        <v>55</v>
      </c>
      <c r="E4333" s="39" t="s">
        <v>5145</v>
      </c>
    </row>
    <row r="4334" spans="1:5" ht="12.75">
      <c r="A4334" s="35" t="s">
        <v>56</v>
      </c>
      <c r="E4334" s="40" t="s">
        <v>5</v>
      </c>
    </row>
    <row r="4335" spans="1:5" ht="12.75">
      <c r="A4335" t="s">
        <v>57</v>
      </c>
      <c r="E4335" s="39" t="s">
        <v>5</v>
      </c>
    </row>
    <row r="4336" spans="1:16" ht="12.75">
      <c r="A4336" t="s">
        <v>49</v>
      </c>
      <c s="34" t="s">
        <v>5146</v>
      </c>
      <c s="34" t="s">
        <v>5147</v>
      </c>
      <c s="35" t="s">
        <v>5</v>
      </c>
      <c s="6" t="s">
        <v>5148</v>
      </c>
      <c s="36" t="s">
        <v>932</v>
      </c>
      <c s="37">
        <v>0.224</v>
      </c>
      <c s="36">
        <v>1</v>
      </c>
      <c s="36">
        <f>ROUND(G4336*H4336,6)</f>
      </c>
      <c r="L4336" s="38">
        <v>0</v>
      </c>
      <c s="32">
        <f>ROUND(ROUND(L4336,2)*ROUND(G4336,3),2)</f>
      </c>
      <c s="36" t="s">
        <v>919</v>
      </c>
      <c>
        <f>(M4336*21)/100</f>
      </c>
      <c t="s">
        <v>27</v>
      </c>
    </row>
    <row r="4337" spans="1:5" ht="12.75">
      <c r="A4337" s="35" t="s">
        <v>55</v>
      </c>
      <c r="E4337" s="39" t="s">
        <v>5148</v>
      </c>
    </row>
    <row r="4338" spans="1:5" ht="12.75">
      <c r="A4338" s="35" t="s">
        <v>56</v>
      </c>
      <c r="E4338" s="40" t="s">
        <v>5</v>
      </c>
    </row>
    <row r="4339" spans="1:5" ht="12.75">
      <c r="A4339" t="s">
        <v>57</v>
      </c>
      <c r="E4339" s="39" t="s">
        <v>5</v>
      </c>
    </row>
    <row r="4340" spans="1:16" ht="12.75">
      <c r="A4340" t="s">
        <v>49</v>
      </c>
      <c s="34" t="s">
        <v>5149</v>
      </c>
      <c s="34" t="s">
        <v>2114</v>
      </c>
      <c s="35" t="s">
        <v>5</v>
      </c>
      <c s="6" t="s">
        <v>2115</v>
      </c>
      <c s="36" t="s">
        <v>932</v>
      </c>
      <c s="37">
        <v>0.08</v>
      </c>
      <c s="36">
        <v>1</v>
      </c>
      <c s="36">
        <f>ROUND(G4340*H4340,6)</f>
      </c>
      <c r="L4340" s="38">
        <v>0</v>
      </c>
      <c s="32">
        <f>ROUND(ROUND(L4340,2)*ROUND(G4340,3),2)</f>
      </c>
      <c s="36" t="s">
        <v>919</v>
      </c>
      <c>
        <f>(M4340*21)/100</f>
      </c>
      <c t="s">
        <v>27</v>
      </c>
    </row>
    <row r="4341" spans="1:5" ht="12.75">
      <c r="A4341" s="35" t="s">
        <v>55</v>
      </c>
      <c r="E4341" s="39" t="s">
        <v>2115</v>
      </c>
    </row>
    <row r="4342" spans="1:5" ht="12.75">
      <c r="A4342" s="35" t="s">
        <v>56</v>
      </c>
      <c r="E4342" s="40" t="s">
        <v>5</v>
      </c>
    </row>
    <row r="4343" spans="1:5" ht="12.75">
      <c r="A4343" t="s">
        <v>57</v>
      </c>
      <c r="E4343" s="39" t="s">
        <v>5</v>
      </c>
    </row>
    <row r="4344" spans="1:16" ht="12.75">
      <c r="A4344" t="s">
        <v>49</v>
      </c>
      <c s="34" t="s">
        <v>5150</v>
      </c>
      <c s="34" t="s">
        <v>5151</v>
      </c>
      <c s="35" t="s">
        <v>5</v>
      </c>
      <c s="6" t="s">
        <v>5152</v>
      </c>
      <c s="36" t="s">
        <v>932</v>
      </c>
      <c s="37">
        <v>0.48</v>
      </c>
      <c s="36">
        <v>1</v>
      </c>
      <c s="36">
        <f>ROUND(G4344*H4344,6)</f>
      </c>
      <c r="L4344" s="38">
        <v>0</v>
      </c>
      <c s="32">
        <f>ROUND(ROUND(L4344,2)*ROUND(G4344,3),2)</f>
      </c>
      <c s="36" t="s">
        <v>919</v>
      </c>
      <c>
        <f>(M4344*21)/100</f>
      </c>
      <c t="s">
        <v>27</v>
      </c>
    </row>
    <row r="4345" spans="1:5" ht="12.75">
      <c r="A4345" s="35" t="s">
        <v>55</v>
      </c>
      <c r="E4345" s="39" t="s">
        <v>5152</v>
      </c>
    </row>
    <row r="4346" spans="1:5" ht="12.75">
      <c r="A4346" s="35" t="s">
        <v>56</v>
      </c>
      <c r="E4346" s="40" t="s">
        <v>5</v>
      </c>
    </row>
    <row r="4347" spans="1:5" ht="12.75">
      <c r="A4347" t="s">
        <v>57</v>
      </c>
      <c r="E4347" s="39" t="s">
        <v>5</v>
      </c>
    </row>
    <row r="4348" spans="1:16" ht="12.75">
      <c r="A4348" t="s">
        <v>49</v>
      </c>
      <c s="34" t="s">
        <v>5153</v>
      </c>
      <c s="34" t="s">
        <v>5154</v>
      </c>
      <c s="35" t="s">
        <v>5</v>
      </c>
      <c s="6" t="s">
        <v>5155</v>
      </c>
      <c s="36" t="s">
        <v>932</v>
      </c>
      <c s="37">
        <v>0.32</v>
      </c>
      <c s="36">
        <v>1</v>
      </c>
      <c s="36">
        <f>ROUND(G4348*H4348,6)</f>
      </c>
      <c r="L4348" s="38">
        <v>0</v>
      </c>
      <c s="32">
        <f>ROUND(ROUND(L4348,2)*ROUND(G4348,3),2)</f>
      </c>
      <c s="36" t="s">
        <v>919</v>
      </c>
      <c>
        <f>(M4348*21)/100</f>
      </c>
      <c t="s">
        <v>27</v>
      </c>
    </row>
    <row r="4349" spans="1:5" ht="12.75">
      <c r="A4349" s="35" t="s">
        <v>55</v>
      </c>
      <c r="E4349" s="39" t="s">
        <v>5155</v>
      </c>
    </row>
    <row r="4350" spans="1:5" ht="12.75">
      <c r="A4350" s="35" t="s">
        <v>56</v>
      </c>
      <c r="E4350" s="40" t="s">
        <v>5</v>
      </c>
    </row>
    <row r="4351" spans="1:5" ht="12.75">
      <c r="A4351" t="s">
        <v>57</v>
      </c>
      <c r="E4351" s="39" t="s">
        <v>5</v>
      </c>
    </row>
    <row r="4352" spans="1:16" ht="12.75">
      <c r="A4352" t="s">
        <v>49</v>
      </c>
      <c s="34" t="s">
        <v>5156</v>
      </c>
      <c s="34" t="s">
        <v>2192</v>
      </c>
      <c s="35" t="s">
        <v>5</v>
      </c>
      <c s="6" t="s">
        <v>2193</v>
      </c>
      <c s="36" t="s">
        <v>932</v>
      </c>
      <c s="37">
        <v>7.783</v>
      </c>
      <c s="36">
        <v>1</v>
      </c>
      <c s="36">
        <f>ROUND(G4352*H4352,6)</f>
      </c>
      <c r="L4352" s="38">
        <v>0</v>
      </c>
      <c s="32">
        <f>ROUND(ROUND(L4352,2)*ROUND(G4352,3),2)</f>
      </c>
      <c s="36" t="s">
        <v>919</v>
      </c>
      <c>
        <f>(M4352*21)/100</f>
      </c>
      <c t="s">
        <v>27</v>
      </c>
    </row>
    <row r="4353" spans="1:5" ht="12.75">
      <c r="A4353" s="35" t="s">
        <v>55</v>
      </c>
      <c r="E4353" s="39" t="s">
        <v>2193</v>
      </c>
    </row>
    <row r="4354" spans="1:5" ht="12.75">
      <c r="A4354" s="35" t="s">
        <v>56</v>
      </c>
      <c r="E4354" s="40" t="s">
        <v>5</v>
      </c>
    </row>
    <row r="4355" spans="1:5" ht="12.75">
      <c r="A4355" t="s">
        <v>57</v>
      </c>
      <c r="E4355" s="39" t="s">
        <v>5</v>
      </c>
    </row>
    <row r="4356" spans="1:16" ht="12.75">
      <c r="A4356" t="s">
        <v>49</v>
      </c>
      <c s="34" t="s">
        <v>5157</v>
      </c>
      <c s="34" t="s">
        <v>5158</v>
      </c>
      <c s="35" t="s">
        <v>5</v>
      </c>
      <c s="6" t="s">
        <v>5159</v>
      </c>
      <c s="36" t="s">
        <v>932</v>
      </c>
      <c s="37">
        <v>0.574</v>
      </c>
      <c s="36">
        <v>1</v>
      </c>
      <c s="36">
        <f>ROUND(G4356*H4356,6)</f>
      </c>
      <c r="L4356" s="38">
        <v>0</v>
      </c>
      <c s="32">
        <f>ROUND(ROUND(L4356,2)*ROUND(G4356,3),2)</f>
      </c>
      <c s="36" t="s">
        <v>919</v>
      </c>
      <c>
        <f>(M4356*21)/100</f>
      </c>
      <c t="s">
        <v>27</v>
      </c>
    </row>
    <row r="4357" spans="1:5" ht="12.75">
      <c r="A4357" s="35" t="s">
        <v>55</v>
      </c>
      <c r="E4357" s="39" t="s">
        <v>5159</v>
      </c>
    </row>
    <row r="4358" spans="1:5" ht="12.75">
      <c r="A4358" s="35" t="s">
        <v>56</v>
      </c>
      <c r="E4358" s="40" t="s">
        <v>5</v>
      </c>
    </row>
    <row r="4359" spans="1:5" ht="12.75">
      <c r="A4359" t="s">
        <v>57</v>
      </c>
      <c r="E4359" s="39" t="s">
        <v>5</v>
      </c>
    </row>
    <row r="4360" spans="1:16" ht="12.75">
      <c r="A4360" t="s">
        <v>49</v>
      </c>
      <c s="34" t="s">
        <v>5160</v>
      </c>
      <c s="34" t="s">
        <v>5161</v>
      </c>
      <c s="35" t="s">
        <v>5</v>
      </c>
      <c s="6" t="s">
        <v>5162</v>
      </c>
      <c s="36" t="s">
        <v>932</v>
      </c>
      <c s="37">
        <v>0.585</v>
      </c>
      <c s="36">
        <v>1</v>
      </c>
      <c s="36">
        <f>ROUND(G4360*H4360,6)</f>
      </c>
      <c r="L4360" s="38">
        <v>0</v>
      </c>
      <c s="32">
        <f>ROUND(ROUND(L4360,2)*ROUND(G4360,3),2)</f>
      </c>
      <c s="36" t="s">
        <v>919</v>
      </c>
      <c>
        <f>(M4360*21)/100</f>
      </c>
      <c t="s">
        <v>27</v>
      </c>
    </row>
    <row r="4361" spans="1:5" ht="12.75">
      <c r="A4361" s="35" t="s">
        <v>55</v>
      </c>
      <c r="E4361" s="39" t="s">
        <v>5162</v>
      </c>
    </row>
    <row r="4362" spans="1:5" ht="12.75">
      <c r="A4362" s="35" t="s">
        <v>56</v>
      </c>
      <c r="E4362" s="40" t="s">
        <v>5</v>
      </c>
    </row>
    <row r="4363" spans="1:5" ht="12.75">
      <c r="A4363" t="s">
        <v>57</v>
      </c>
      <c r="E4363" s="39" t="s">
        <v>5</v>
      </c>
    </row>
    <row r="4364" spans="1:16" ht="12.75">
      <c r="A4364" t="s">
        <v>49</v>
      </c>
      <c s="34" t="s">
        <v>5163</v>
      </c>
      <c s="34" t="s">
        <v>5164</v>
      </c>
      <c s="35" t="s">
        <v>5</v>
      </c>
      <c s="6" t="s">
        <v>5165</v>
      </c>
      <c s="36" t="s">
        <v>932</v>
      </c>
      <c s="37">
        <v>0.059</v>
      </c>
      <c s="36">
        <v>1</v>
      </c>
      <c s="36">
        <f>ROUND(G4364*H4364,6)</f>
      </c>
      <c r="L4364" s="38">
        <v>0</v>
      </c>
      <c s="32">
        <f>ROUND(ROUND(L4364,2)*ROUND(G4364,3),2)</f>
      </c>
      <c s="36" t="s">
        <v>99</v>
      </c>
      <c>
        <f>(M4364*21)/100</f>
      </c>
      <c t="s">
        <v>27</v>
      </c>
    </row>
    <row r="4365" spans="1:5" ht="12.75">
      <c r="A4365" s="35" t="s">
        <v>55</v>
      </c>
      <c r="E4365" s="39" t="s">
        <v>5165</v>
      </c>
    </row>
    <row r="4366" spans="1:5" ht="12.75">
      <c r="A4366" s="35" t="s">
        <v>56</v>
      </c>
      <c r="E4366" s="40" t="s">
        <v>5</v>
      </c>
    </row>
    <row r="4367" spans="1:5" ht="12.75">
      <c r="A4367" t="s">
        <v>57</v>
      </c>
      <c r="E4367" s="39" t="s">
        <v>5</v>
      </c>
    </row>
    <row r="4368" spans="1:16" ht="12.75">
      <c r="A4368" t="s">
        <v>49</v>
      </c>
      <c s="34" t="s">
        <v>5166</v>
      </c>
      <c s="34" t="s">
        <v>5167</v>
      </c>
      <c s="35" t="s">
        <v>5</v>
      </c>
      <c s="6" t="s">
        <v>5168</v>
      </c>
      <c s="36" t="s">
        <v>932</v>
      </c>
      <c s="37">
        <v>0.019</v>
      </c>
      <c s="36">
        <v>1</v>
      </c>
      <c s="36">
        <f>ROUND(G4368*H4368,6)</f>
      </c>
      <c r="L4368" s="38">
        <v>0</v>
      </c>
      <c s="32">
        <f>ROUND(ROUND(L4368,2)*ROUND(G4368,3),2)</f>
      </c>
      <c s="36" t="s">
        <v>99</v>
      </c>
      <c>
        <f>(M4368*21)/100</f>
      </c>
      <c t="s">
        <v>27</v>
      </c>
    </row>
    <row r="4369" spans="1:5" ht="12.75">
      <c r="A4369" s="35" t="s">
        <v>55</v>
      </c>
      <c r="E4369" s="39" t="s">
        <v>5168</v>
      </c>
    </row>
    <row r="4370" spans="1:5" ht="12.75">
      <c r="A4370" s="35" t="s">
        <v>56</v>
      </c>
      <c r="E4370" s="40" t="s">
        <v>5</v>
      </c>
    </row>
    <row r="4371" spans="1:5" ht="12.75">
      <c r="A4371" t="s">
        <v>57</v>
      </c>
      <c r="E4371" s="39" t="s">
        <v>5</v>
      </c>
    </row>
    <row r="4372" spans="1:16" ht="12.75">
      <c r="A4372" t="s">
        <v>49</v>
      </c>
      <c s="34" t="s">
        <v>5169</v>
      </c>
      <c s="34" t="s">
        <v>5170</v>
      </c>
      <c s="35" t="s">
        <v>5</v>
      </c>
      <c s="6" t="s">
        <v>5171</v>
      </c>
      <c s="36" t="s">
        <v>932</v>
      </c>
      <c s="37">
        <v>0.102</v>
      </c>
      <c s="36">
        <v>1</v>
      </c>
      <c s="36">
        <f>ROUND(G4372*H4372,6)</f>
      </c>
      <c r="L4372" s="38">
        <v>0</v>
      </c>
      <c s="32">
        <f>ROUND(ROUND(L4372,2)*ROUND(G4372,3),2)</f>
      </c>
      <c s="36" t="s">
        <v>919</v>
      </c>
      <c>
        <f>(M4372*21)/100</f>
      </c>
      <c t="s">
        <v>27</v>
      </c>
    </row>
    <row r="4373" spans="1:5" ht="12.75">
      <c r="A4373" s="35" t="s">
        <v>55</v>
      </c>
      <c r="E4373" s="39" t="s">
        <v>5171</v>
      </c>
    </row>
    <row r="4374" spans="1:5" ht="12.75">
      <c r="A4374" s="35" t="s">
        <v>56</v>
      </c>
      <c r="E4374" s="40" t="s">
        <v>5</v>
      </c>
    </row>
    <row r="4375" spans="1:5" ht="12.75">
      <c r="A4375" t="s">
        <v>57</v>
      </c>
      <c r="E4375" s="39" t="s">
        <v>5</v>
      </c>
    </row>
    <row r="4376" spans="1:16" ht="12.75">
      <c r="A4376" t="s">
        <v>49</v>
      </c>
      <c s="34" t="s">
        <v>5172</v>
      </c>
      <c s="34" t="s">
        <v>5173</v>
      </c>
      <c s="35" t="s">
        <v>5</v>
      </c>
      <c s="6" t="s">
        <v>5174</v>
      </c>
      <c s="36" t="s">
        <v>932</v>
      </c>
      <c s="37">
        <v>0.256</v>
      </c>
      <c s="36">
        <v>1</v>
      </c>
      <c s="36">
        <f>ROUND(G4376*H4376,6)</f>
      </c>
      <c r="L4376" s="38">
        <v>0</v>
      </c>
      <c s="32">
        <f>ROUND(ROUND(L4376,2)*ROUND(G4376,3),2)</f>
      </c>
      <c s="36" t="s">
        <v>99</v>
      </c>
      <c>
        <f>(M4376*21)/100</f>
      </c>
      <c t="s">
        <v>27</v>
      </c>
    </row>
    <row r="4377" spans="1:5" ht="12.75">
      <c r="A4377" s="35" t="s">
        <v>55</v>
      </c>
      <c r="E4377" s="39" t="s">
        <v>5174</v>
      </c>
    </row>
    <row r="4378" spans="1:5" ht="12.75">
      <c r="A4378" s="35" t="s">
        <v>56</v>
      </c>
      <c r="E4378" s="40" t="s">
        <v>5</v>
      </c>
    </row>
    <row r="4379" spans="1:5" ht="12.75">
      <c r="A4379" t="s">
        <v>57</v>
      </c>
      <c r="E4379" s="39" t="s">
        <v>5</v>
      </c>
    </row>
    <row r="4380" spans="1:16" ht="12.75">
      <c r="A4380" t="s">
        <v>49</v>
      </c>
      <c s="34" t="s">
        <v>5175</v>
      </c>
      <c s="34" t="s">
        <v>5176</v>
      </c>
      <c s="35" t="s">
        <v>5</v>
      </c>
      <c s="6" t="s">
        <v>5177</v>
      </c>
      <c s="36" t="s">
        <v>64</v>
      </c>
      <c s="37">
        <v>58</v>
      </c>
      <c s="36">
        <v>0.015</v>
      </c>
      <c s="36">
        <f>ROUND(G4380*H4380,6)</f>
      </c>
      <c r="L4380" s="38">
        <v>0</v>
      </c>
      <c s="32">
        <f>ROUND(ROUND(L4380,2)*ROUND(G4380,3),2)</f>
      </c>
      <c s="36" t="s">
        <v>99</v>
      </c>
      <c>
        <f>(M4380*21)/100</f>
      </c>
      <c t="s">
        <v>27</v>
      </c>
    </row>
    <row r="4381" spans="1:5" ht="12.75">
      <c r="A4381" s="35" t="s">
        <v>55</v>
      </c>
      <c r="E4381" s="39" t="s">
        <v>5177</v>
      </c>
    </row>
    <row r="4382" spans="1:5" ht="12.75">
      <c r="A4382" s="35" t="s">
        <v>56</v>
      </c>
      <c r="E4382" s="40" t="s">
        <v>5</v>
      </c>
    </row>
    <row r="4383" spans="1:5" ht="12.75">
      <c r="A4383" t="s">
        <v>57</v>
      </c>
      <c r="E4383" s="39" t="s">
        <v>5</v>
      </c>
    </row>
    <row r="4384" spans="1:16" ht="12.75">
      <c r="A4384" t="s">
        <v>49</v>
      </c>
      <c s="34" t="s">
        <v>5178</v>
      </c>
      <c s="34" t="s">
        <v>5179</v>
      </c>
      <c s="35" t="s">
        <v>5</v>
      </c>
      <c s="6" t="s">
        <v>5180</v>
      </c>
      <c s="36" t="s">
        <v>64</v>
      </c>
      <c s="37">
        <v>3.65</v>
      </c>
      <c s="36">
        <v>0.111</v>
      </c>
      <c s="36">
        <f>ROUND(G4384*H4384,6)</f>
      </c>
      <c r="L4384" s="38">
        <v>0</v>
      </c>
      <c s="32">
        <f>ROUND(ROUND(L4384,2)*ROUND(G4384,3),2)</f>
      </c>
      <c s="36" t="s">
        <v>99</v>
      </c>
      <c>
        <f>(M4384*21)/100</f>
      </c>
      <c t="s">
        <v>27</v>
      </c>
    </row>
    <row r="4385" spans="1:5" ht="12.75">
      <c r="A4385" s="35" t="s">
        <v>55</v>
      </c>
      <c r="E4385" s="39" t="s">
        <v>5180</v>
      </c>
    </row>
    <row r="4386" spans="1:5" ht="12.75">
      <c r="A4386" s="35" t="s">
        <v>56</v>
      </c>
      <c r="E4386" s="40" t="s">
        <v>5</v>
      </c>
    </row>
    <row r="4387" spans="1:5" ht="12.75">
      <c r="A4387" t="s">
        <v>57</v>
      </c>
      <c r="E4387" s="39" t="s">
        <v>5</v>
      </c>
    </row>
    <row r="4388" spans="1:16" ht="12.75">
      <c r="A4388" t="s">
        <v>49</v>
      </c>
      <c s="34" t="s">
        <v>5181</v>
      </c>
      <c s="34" t="s">
        <v>5182</v>
      </c>
      <c s="35" t="s">
        <v>5</v>
      </c>
      <c s="6" t="s">
        <v>5183</v>
      </c>
      <c s="36" t="s">
        <v>64</v>
      </c>
      <c s="37">
        <v>3.25</v>
      </c>
      <c s="36">
        <v>0.0434</v>
      </c>
      <c s="36">
        <f>ROUND(G4388*H4388,6)</f>
      </c>
      <c r="L4388" s="38">
        <v>0</v>
      </c>
      <c s="32">
        <f>ROUND(ROUND(L4388,2)*ROUND(G4388,3),2)</f>
      </c>
      <c s="36" t="s">
        <v>919</v>
      </c>
      <c>
        <f>(M4388*21)/100</f>
      </c>
      <c t="s">
        <v>27</v>
      </c>
    </row>
    <row r="4389" spans="1:5" ht="12.75">
      <c r="A4389" s="35" t="s">
        <v>55</v>
      </c>
      <c r="E4389" s="39" t="s">
        <v>5183</v>
      </c>
    </row>
    <row r="4390" spans="1:5" ht="12.75">
      <c r="A4390" s="35" t="s">
        <v>56</v>
      </c>
      <c r="E4390" s="40" t="s">
        <v>5</v>
      </c>
    </row>
    <row r="4391" spans="1:5" ht="12.75">
      <c r="A4391" t="s">
        <v>57</v>
      </c>
      <c r="E4391" s="39" t="s">
        <v>5</v>
      </c>
    </row>
    <row r="4392" spans="1:16" ht="12.75">
      <c r="A4392" t="s">
        <v>49</v>
      </c>
      <c s="34" t="s">
        <v>5184</v>
      </c>
      <c s="34" t="s">
        <v>5185</v>
      </c>
      <c s="35" t="s">
        <v>5</v>
      </c>
      <c s="6" t="s">
        <v>5186</v>
      </c>
      <c s="36" t="s">
        <v>64</v>
      </c>
      <c s="37">
        <v>7.2</v>
      </c>
      <c s="36">
        <v>0.01578</v>
      </c>
      <c s="36">
        <f>ROUND(G4392*H4392,6)</f>
      </c>
      <c r="L4392" s="38">
        <v>0</v>
      </c>
      <c s="32">
        <f>ROUND(ROUND(L4392,2)*ROUND(G4392,3),2)</f>
      </c>
      <c s="36" t="s">
        <v>99</v>
      </c>
      <c>
        <f>(M4392*21)/100</f>
      </c>
      <c t="s">
        <v>27</v>
      </c>
    </row>
    <row r="4393" spans="1:5" ht="12.75">
      <c r="A4393" s="35" t="s">
        <v>55</v>
      </c>
      <c r="E4393" s="39" t="s">
        <v>5186</v>
      </c>
    </row>
    <row r="4394" spans="1:5" ht="12.75">
      <c r="A4394" s="35" t="s">
        <v>56</v>
      </c>
      <c r="E4394" s="40" t="s">
        <v>5</v>
      </c>
    </row>
    <row r="4395" spans="1:5" ht="12.75">
      <c r="A4395" t="s">
        <v>57</v>
      </c>
      <c r="E4395" s="39" t="s">
        <v>5</v>
      </c>
    </row>
    <row r="4396" spans="1:16" ht="12.75">
      <c r="A4396" t="s">
        <v>49</v>
      </c>
      <c s="34" t="s">
        <v>5187</v>
      </c>
      <c s="34" t="s">
        <v>5188</v>
      </c>
      <c s="35" t="s">
        <v>5</v>
      </c>
      <c s="6" t="s">
        <v>5189</v>
      </c>
      <c s="36" t="s">
        <v>1171</v>
      </c>
      <c s="37">
        <v>250</v>
      </c>
      <c s="36">
        <v>1</v>
      </c>
      <c s="36">
        <f>ROUND(G4396*H4396,6)</f>
      </c>
      <c r="L4396" s="38">
        <v>0</v>
      </c>
      <c s="32">
        <f>ROUND(ROUND(L4396,2)*ROUND(G4396,3),2)</f>
      </c>
      <c s="36" t="s">
        <v>99</v>
      </c>
      <c>
        <f>(M4396*21)/100</f>
      </c>
      <c t="s">
        <v>27</v>
      </c>
    </row>
    <row r="4397" spans="1:5" ht="12.75">
      <c r="A4397" s="35" t="s">
        <v>55</v>
      </c>
      <c r="E4397" s="39" t="s">
        <v>5190</v>
      </c>
    </row>
    <row r="4398" spans="1:5" ht="12.75">
      <c r="A4398" s="35" t="s">
        <v>56</v>
      </c>
      <c r="E4398" s="40" t="s">
        <v>5</v>
      </c>
    </row>
    <row r="4399" spans="1:5" ht="12.75">
      <c r="A4399" t="s">
        <v>57</v>
      </c>
      <c r="E4399" s="39" t="s">
        <v>5</v>
      </c>
    </row>
    <row r="4400" spans="1:16" ht="12.75">
      <c r="A4400" t="s">
        <v>49</v>
      </c>
      <c s="34" t="s">
        <v>5191</v>
      </c>
      <c s="34" t="s">
        <v>5192</v>
      </c>
      <c s="35" t="s">
        <v>5</v>
      </c>
      <c s="6" t="s">
        <v>5193</v>
      </c>
      <c s="36" t="s">
        <v>932</v>
      </c>
      <c s="37">
        <v>0.078</v>
      </c>
      <c s="36">
        <v>1</v>
      </c>
      <c s="36">
        <f>ROUND(G4400*H4400,6)</f>
      </c>
      <c r="L4400" s="38">
        <v>0</v>
      </c>
      <c s="32">
        <f>ROUND(ROUND(L4400,2)*ROUND(G4400,3),2)</f>
      </c>
      <c s="36" t="s">
        <v>99</v>
      </c>
      <c>
        <f>(M4400*21)/100</f>
      </c>
      <c t="s">
        <v>27</v>
      </c>
    </row>
    <row r="4401" spans="1:5" ht="12.75">
      <c r="A4401" s="35" t="s">
        <v>55</v>
      </c>
      <c r="E4401" s="39" t="s">
        <v>5193</v>
      </c>
    </row>
    <row r="4402" spans="1:5" ht="12.75">
      <c r="A4402" s="35" t="s">
        <v>56</v>
      </c>
      <c r="E4402" s="40" t="s">
        <v>5</v>
      </c>
    </row>
    <row r="4403" spans="1:5" ht="12.75">
      <c r="A4403" t="s">
        <v>57</v>
      </c>
      <c r="E4403" s="39" t="s">
        <v>5</v>
      </c>
    </row>
    <row r="4404" spans="1:16" ht="12.75">
      <c r="A4404" t="s">
        <v>49</v>
      </c>
      <c s="34" t="s">
        <v>5194</v>
      </c>
      <c s="34" t="s">
        <v>5195</v>
      </c>
      <c s="35" t="s">
        <v>5</v>
      </c>
      <c s="6" t="s">
        <v>5196</v>
      </c>
      <c s="36" t="s">
        <v>932</v>
      </c>
      <c s="37">
        <v>0.774</v>
      </c>
      <c s="36">
        <v>1</v>
      </c>
      <c s="36">
        <f>ROUND(G4404*H4404,6)</f>
      </c>
      <c r="L4404" s="38">
        <v>0</v>
      </c>
      <c s="32">
        <f>ROUND(ROUND(L4404,2)*ROUND(G4404,3),2)</f>
      </c>
      <c s="36" t="s">
        <v>919</v>
      </c>
      <c>
        <f>(M4404*21)/100</f>
      </c>
      <c t="s">
        <v>27</v>
      </c>
    </row>
    <row r="4405" spans="1:5" ht="12.75">
      <c r="A4405" s="35" t="s">
        <v>55</v>
      </c>
      <c r="E4405" s="39" t="s">
        <v>5196</v>
      </c>
    </row>
    <row r="4406" spans="1:5" ht="12.75">
      <c r="A4406" s="35" t="s">
        <v>56</v>
      </c>
      <c r="E4406" s="40" t="s">
        <v>5</v>
      </c>
    </row>
    <row r="4407" spans="1:5" ht="12.75">
      <c r="A4407" t="s">
        <v>57</v>
      </c>
      <c r="E4407" s="39" t="s">
        <v>5</v>
      </c>
    </row>
    <row r="4408" spans="1:16" ht="12.75">
      <c r="A4408" t="s">
        <v>49</v>
      </c>
      <c s="34" t="s">
        <v>5197</v>
      </c>
      <c s="34" t="s">
        <v>5198</v>
      </c>
      <c s="35" t="s">
        <v>5</v>
      </c>
      <c s="6" t="s">
        <v>5199</v>
      </c>
      <c s="36" t="s">
        <v>53</v>
      </c>
      <c s="37">
        <v>52.5</v>
      </c>
      <c s="36">
        <v>0.032</v>
      </c>
      <c s="36">
        <f>ROUND(G4408*H4408,6)</f>
      </c>
      <c r="L4408" s="38">
        <v>0</v>
      </c>
      <c s="32">
        <f>ROUND(ROUND(L4408,2)*ROUND(G4408,3),2)</f>
      </c>
      <c s="36" t="s">
        <v>919</v>
      </c>
      <c>
        <f>(M4408*21)/100</f>
      </c>
      <c t="s">
        <v>27</v>
      </c>
    </row>
    <row r="4409" spans="1:5" ht="12.75">
      <c r="A4409" s="35" t="s">
        <v>55</v>
      </c>
      <c r="E4409" s="39" t="s">
        <v>5199</v>
      </c>
    </row>
    <row r="4410" spans="1:5" ht="12.75">
      <c r="A4410" s="35" t="s">
        <v>56</v>
      </c>
      <c r="E4410" s="40" t="s">
        <v>5</v>
      </c>
    </row>
    <row r="4411" spans="1:5" ht="12.75">
      <c r="A4411" t="s">
        <v>57</v>
      </c>
      <c r="E4411" s="39" t="s">
        <v>5</v>
      </c>
    </row>
    <row r="4412" spans="1:16" ht="25.5">
      <c r="A4412" t="s">
        <v>49</v>
      </c>
      <c s="34" t="s">
        <v>5200</v>
      </c>
      <c s="34" t="s">
        <v>5201</v>
      </c>
      <c s="35" t="s">
        <v>5</v>
      </c>
      <c s="6" t="s">
        <v>5202</v>
      </c>
      <c s="36" t="s">
        <v>53</v>
      </c>
      <c s="37">
        <v>16</v>
      </c>
      <c s="36">
        <v>0.0102</v>
      </c>
      <c s="36">
        <f>ROUND(G4412*H4412,6)</f>
      </c>
      <c r="L4412" s="38">
        <v>0</v>
      </c>
      <c s="32">
        <f>ROUND(ROUND(L4412,2)*ROUND(G4412,3),2)</f>
      </c>
      <c s="36" t="s">
        <v>99</v>
      </c>
      <c>
        <f>(M4412*21)/100</f>
      </c>
      <c t="s">
        <v>27</v>
      </c>
    </row>
    <row r="4413" spans="1:5" ht="25.5">
      <c r="A4413" s="35" t="s">
        <v>55</v>
      </c>
      <c r="E4413" s="39" t="s">
        <v>5202</v>
      </c>
    </row>
    <row r="4414" spans="1:5" ht="12.75">
      <c r="A4414" s="35" t="s">
        <v>56</v>
      </c>
      <c r="E4414" s="40" t="s">
        <v>5</v>
      </c>
    </row>
    <row r="4415" spans="1:5" ht="12.75">
      <c r="A4415" t="s">
        <v>57</v>
      </c>
      <c r="E4415" s="39" t="s">
        <v>2233</v>
      </c>
    </row>
    <row r="4416" spans="1:16" ht="12.75">
      <c r="A4416" t="s">
        <v>49</v>
      </c>
      <c s="34" t="s">
        <v>5203</v>
      </c>
      <c s="34" t="s">
        <v>5204</v>
      </c>
      <c s="35" t="s">
        <v>5</v>
      </c>
      <c s="6" t="s">
        <v>5205</v>
      </c>
      <c s="36" t="s">
        <v>53</v>
      </c>
      <c s="37">
        <v>15.75</v>
      </c>
      <c s="36">
        <v>0.025</v>
      </c>
      <c s="36">
        <f>ROUND(G4416*H4416,6)</f>
      </c>
      <c r="L4416" s="38">
        <v>0</v>
      </c>
      <c s="32">
        <f>ROUND(ROUND(L4416,2)*ROUND(G4416,3),2)</f>
      </c>
      <c s="36" t="s">
        <v>919</v>
      </c>
      <c>
        <f>(M4416*21)/100</f>
      </c>
      <c t="s">
        <v>27</v>
      </c>
    </row>
    <row r="4417" spans="1:5" ht="12.75">
      <c r="A4417" s="35" t="s">
        <v>55</v>
      </c>
      <c r="E4417" s="39" t="s">
        <v>5205</v>
      </c>
    </row>
    <row r="4418" spans="1:5" ht="12.75">
      <c r="A4418" s="35" t="s">
        <v>56</v>
      </c>
      <c r="E4418" s="40" t="s">
        <v>5</v>
      </c>
    </row>
    <row r="4419" spans="1:5" ht="12.75">
      <c r="A4419" t="s">
        <v>57</v>
      </c>
      <c r="E4419" s="39" t="s">
        <v>5</v>
      </c>
    </row>
    <row r="4420" spans="1:16" ht="12.75">
      <c r="A4420" t="s">
        <v>49</v>
      </c>
      <c s="34" t="s">
        <v>5206</v>
      </c>
      <c s="34" t="s">
        <v>5207</v>
      </c>
      <c s="35" t="s">
        <v>5</v>
      </c>
      <c s="6" t="s">
        <v>5208</v>
      </c>
      <c s="36" t="s">
        <v>53</v>
      </c>
      <c s="37">
        <v>3.045</v>
      </c>
      <c s="36">
        <v>0.0192</v>
      </c>
      <c s="36">
        <f>ROUND(G4420*H4420,6)</f>
      </c>
      <c r="L4420" s="38">
        <v>0</v>
      </c>
      <c s="32">
        <f>ROUND(ROUND(L4420,2)*ROUND(G4420,3),2)</f>
      </c>
      <c s="36" t="s">
        <v>99</v>
      </c>
      <c>
        <f>(M4420*21)/100</f>
      </c>
      <c t="s">
        <v>27</v>
      </c>
    </row>
    <row r="4421" spans="1:5" ht="12.75">
      <c r="A4421" s="35" t="s">
        <v>55</v>
      </c>
      <c r="E4421" s="39" t="s">
        <v>5208</v>
      </c>
    </row>
    <row r="4422" spans="1:5" ht="12.75">
      <c r="A4422" s="35" t="s">
        <v>56</v>
      </c>
      <c r="E4422" s="40" t="s">
        <v>5</v>
      </c>
    </row>
    <row r="4423" spans="1:5" ht="12.75">
      <c r="A4423" t="s">
        <v>57</v>
      </c>
      <c r="E4423" s="39" t="s">
        <v>5</v>
      </c>
    </row>
    <row r="4424" spans="1:16" ht="25.5">
      <c r="A4424" t="s">
        <v>49</v>
      </c>
      <c s="34" t="s">
        <v>5209</v>
      </c>
      <c s="34" t="s">
        <v>5210</v>
      </c>
      <c s="35" t="s">
        <v>5</v>
      </c>
      <c s="6" t="s">
        <v>5211</v>
      </c>
      <c s="36" t="s">
        <v>932</v>
      </c>
      <c s="37">
        <v>31.445</v>
      </c>
      <c s="36">
        <v>0</v>
      </c>
      <c s="36">
        <f>ROUND(G4424*H4424,6)</f>
      </c>
      <c r="L4424" s="38">
        <v>0</v>
      </c>
      <c s="32">
        <f>ROUND(ROUND(L4424,2)*ROUND(G4424,3),2)</f>
      </c>
      <c s="36" t="s">
        <v>919</v>
      </c>
      <c>
        <f>(M4424*21)/100</f>
      </c>
      <c t="s">
        <v>27</v>
      </c>
    </row>
    <row r="4425" spans="1:5" ht="25.5">
      <c r="A4425" s="35" t="s">
        <v>55</v>
      </c>
      <c r="E4425" s="39" t="s">
        <v>5211</v>
      </c>
    </row>
    <row r="4426" spans="1:5" ht="12.75">
      <c r="A4426" s="35" t="s">
        <v>56</v>
      </c>
      <c r="E4426" s="40" t="s">
        <v>5</v>
      </c>
    </row>
    <row r="4427" spans="1:5" ht="12.75">
      <c r="A4427" t="s">
        <v>57</v>
      </c>
      <c r="E4427" s="39" t="s">
        <v>5</v>
      </c>
    </row>
    <row r="4428" spans="1:13" ht="12.75">
      <c r="A4428" t="s">
        <v>46</v>
      </c>
      <c r="C4428" s="31" t="s">
        <v>4135</v>
      </c>
      <c r="E4428" s="33" t="s">
        <v>5212</v>
      </c>
      <c r="J4428" s="32">
        <f>0</f>
      </c>
      <c s="32">
        <f>0</f>
      </c>
      <c s="32">
        <f>0+L4429+L4433+L4437+L4441+L4445+L4449+L4453</f>
      </c>
      <c s="32">
        <f>0+M4429+M4433+M4437+M4441+M4445+M4449+M4453</f>
      </c>
    </row>
    <row r="4429" spans="1:16" ht="25.5">
      <c r="A4429" t="s">
        <v>49</v>
      </c>
      <c s="34" t="s">
        <v>5213</v>
      </c>
      <c s="34" t="s">
        <v>5214</v>
      </c>
      <c s="35" t="s">
        <v>5</v>
      </c>
      <c s="6" t="s">
        <v>5215</v>
      </c>
      <c s="36" t="s">
        <v>423</v>
      </c>
      <c s="37">
        <v>111.1</v>
      </c>
      <c s="36">
        <v>0.04725</v>
      </c>
      <c s="36">
        <f>ROUND(G4429*H4429,6)</f>
      </c>
      <c r="L4429" s="38">
        <v>0</v>
      </c>
      <c s="32">
        <f>ROUND(ROUND(L4429,2)*ROUND(G4429,3),2)</f>
      </c>
      <c s="36" t="s">
        <v>919</v>
      </c>
      <c>
        <f>(M4429*21)/100</f>
      </c>
      <c t="s">
        <v>27</v>
      </c>
    </row>
    <row r="4430" spans="1:5" ht="25.5">
      <c r="A4430" s="35" t="s">
        <v>55</v>
      </c>
      <c r="E4430" s="39" t="s">
        <v>5215</v>
      </c>
    </row>
    <row r="4431" spans="1:5" ht="12.75">
      <c r="A4431" s="35" t="s">
        <v>56</v>
      </c>
      <c r="E4431" s="40" t="s">
        <v>5</v>
      </c>
    </row>
    <row r="4432" spans="1:5" ht="12.75">
      <c r="A4432" t="s">
        <v>57</v>
      </c>
      <c r="E4432" s="39" t="s">
        <v>5</v>
      </c>
    </row>
    <row r="4433" spans="1:16" ht="12.75">
      <c r="A4433" t="s">
        <v>49</v>
      </c>
      <c s="34" t="s">
        <v>5216</v>
      </c>
      <c s="34" t="s">
        <v>5217</v>
      </c>
      <c s="35" t="s">
        <v>5</v>
      </c>
      <c s="6" t="s">
        <v>5218</v>
      </c>
      <c s="36" t="s">
        <v>423</v>
      </c>
      <c s="37">
        <v>122.21</v>
      </c>
      <c s="36">
        <v>0.0624</v>
      </c>
      <c s="36">
        <f>ROUND(G4433*H4433,6)</f>
      </c>
      <c r="L4433" s="38">
        <v>0</v>
      </c>
      <c s="32">
        <f>ROUND(ROUND(L4433,2)*ROUND(G4433,3),2)</f>
      </c>
      <c s="36" t="s">
        <v>919</v>
      </c>
      <c>
        <f>(M4433*21)/100</f>
      </c>
      <c t="s">
        <v>27</v>
      </c>
    </row>
    <row r="4434" spans="1:5" ht="12.75">
      <c r="A4434" s="35" t="s">
        <v>55</v>
      </c>
      <c r="E4434" s="39" t="s">
        <v>5218</v>
      </c>
    </row>
    <row r="4435" spans="1:5" ht="12.75">
      <c r="A4435" s="35" t="s">
        <v>56</v>
      </c>
      <c r="E4435" s="40" t="s">
        <v>5</v>
      </c>
    </row>
    <row r="4436" spans="1:5" ht="12.75">
      <c r="A4436" t="s">
        <v>57</v>
      </c>
      <c r="E4436" s="39" t="s">
        <v>5</v>
      </c>
    </row>
    <row r="4437" spans="1:16" ht="25.5">
      <c r="A4437" t="s">
        <v>49</v>
      </c>
      <c s="34" t="s">
        <v>5219</v>
      </c>
      <c s="34" t="s">
        <v>5220</v>
      </c>
      <c s="35" t="s">
        <v>5</v>
      </c>
      <c s="6" t="s">
        <v>5221</v>
      </c>
      <c s="36" t="s">
        <v>423</v>
      </c>
      <c s="37">
        <v>726.8</v>
      </c>
      <c s="36">
        <v>0.009</v>
      </c>
      <c s="36">
        <f>ROUND(G4437*H4437,6)</f>
      </c>
      <c r="L4437" s="38">
        <v>0</v>
      </c>
      <c s="32">
        <f>ROUND(ROUND(L4437,2)*ROUND(G4437,3),2)</f>
      </c>
      <c s="36" t="s">
        <v>919</v>
      </c>
      <c>
        <f>(M4437*21)/100</f>
      </c>
      <c t="s">
        <v>27</v>
      </c>
    </row>
    <row r="4438" spans="1:5" ht="25.5">
      <c r="A4438" s="35" t="s">
        <v>55</v>
      </c>
      <c r="E4438" s="39" t="s">
        <v>5221</v>
      </c>
    </row>
    <row r="4439" spans="1:5" ht="12.75">
      <c r="A4439" s="35" t="s">
        <v>56</v>
      </c>
      <c r="E4439" s="40" t="s">
        <v>5</v>
      </c>
    </row>
    <row r="4440" spans="1:5" ht="12.75">
      <c r="A4440" t="s">
        <v>57</v>
      </c>
      <c r="E4440" s="39" t="s">
        <v>5222</v>
      </c>
    </row>
    <row r="4441" spans="1:16" ht="25.5">
      <c r="A4441" t="s">
        <v>49</v>
      </c>
      <c s="34" t="s">
        <v>5223</v>
      </c>
      <c s="34" t="s">
        <v>5224</v>
      </c>
      <c s="35" t="s">
        <v>5</v>
      </c>
      <c s="6" t="s">
        <v>5225</v>
      </c>
      <c s="36" t="s">
        <v>423</v>
      </c>
      <c s="37">
        <v>784.944</v>
      </c>
      <c s="36">
        <v>0.0192</v>
      </c>
      <c s="36">
        <f>ROUND(G4441*H4441,6)</f>
      </c>
      <c r="L4441" s="38">
        <v>0</v>
      </c>
      <c s="32">
        <f>ROUND(ROUND(L4441,2)*ROUND(G4441,3),2)</f>
      </c>
      <c s="36" t="s">
        <v>919</v>
      </c>
      <c>
        <f>(M4441*21)/100</f>
      </c>
      <c t="s">
        <v>27</v>
      </c>
    </row>
    <row r="4442" spans="1:5" ht="25.5">
      <c r="A4442" s="35" t="s">
        <v>55</v>
      </c>
      <c r="E4442" s="39" t="s">
        <v>5225</v>
      </c>
    </row>
    <row r="4443" spans="1:5" ht="12.75">
      <c r="A4443" s="35" t="s">
        <v>56</v>
      </c>
      <c r="E4443" s="40" t="s">
        <v>5</v>
      </c>
    </row>
    <row r="4444" spans="1:5" ht="12.75">
      <c r="A4444" t="s">
        <v>57</v>
      </c>
      <c r="E4444" s="39" t="s">
        <v>5</v>
      </c>
    </row>
    <row r="4445" spans="1:16" ht="12.75">
      <c r="A4445" t="s">
        <v>49</v>
      </c>
      <c s="34" t="s">
        <v>5226</v>
      </c>
      <c s="34" t="s">
        <v>5227</v>
      </c>
      <c s="35" t="s">
        <v>5</v>
      </c>
      <c s="6" t="s">
        <v>5228</v>
      </c>
      <c s="36" t="s">
        <v>64</v>
      </c>
      <c s="37">
        <v>22.131</v>
      </c>
      <c s="36">
        <v>0.00032</v>
      </c>
      <c s="36">
        <f>ROUND(G4445*H4445,6)</f>
      </c>
      <c r="L4445" s="38">
        <v>0</v>
      </c>
      <c s="32">
        <f>ROUND(ROUND(L4445,2)*ROUND(G4445,3),2)</f>
      </c>
      <c s="36" t="s">
        <v>919</v>
      </c>
      <c>
        <f>(M4445*21)/100</f>
      </c>
      <c t="s">
        <v>27</v>
      </c>
    </row>
    <row r="4446" spans="1:5" ht="12.75">
      <c r="A4446" s="35" t="s">
        <v>55</v>
      </c>
      <c r="E4446" s="39" t="s">
        <v>5228</v>
      </c>
    </row>
    <row r="4447" spans="1:5" ht="12.75">
      <c r="A4447" s="35" t="s">
        <v>56</v>
      </c>
      <c r="E4447" s="40" t="s">
        <v>5</v>
      </c>
    </row>
    <row r="4448" spans="1:5" ht="12.75">
      <c r="A4448" t="s">
        <v>57</v>
      </c>
      <c r="E4448" s="39" t="s">
        <v>2233</v>
      </c>
    </row>
    <row r="4449" spans="1:16" ht="12.75">
      <c r="A4449" t="s">
        <v>49</v>
      </c>
      <c s="34" t="s">
        <v>5229</v>
      </c>
      <c s="34" t="s">
        <v>5230</v>
      </c>
      <c s="35" t="s">
        <v>5</v>
      </c>
      <c s="6" t="s">
        <v>5231</v>
      </c>
      <c s="36" t="s">
        <v>423</v>
      </c>
      <c s="37">
        <v>111.1</v>
      </c>
      <c s="36">
        <v>0.0015</v>
      </c>
      <c s="36">
        <f>ROUND(G4449*H4449,6)</f>
      </c>
      <c r="L4449" s="38">
        <v>0</v>
      </c>
      <c s="32">
        <f>ROUND(ROUND(L4449,2)*ROUND(G4449,3),2)</f>
      </c>
      <c s="36" t="s">
        <v>919</v>
      </c>
      <c>
        <f>(M4449*21)/100</f>
      </c>
      <c t="s">
        <v>27</v>
      </c>
    </row>
    <row r="4450" spans="1:5" ht="12.75">
      <c r="A4450" s="35" t="s">
        <v>55</v>
      </c>
      <c r="E4450" s="39" t="s">
        <v>5231</v>
      </c>
    </row>
    <row r="4451" spans="1:5" ht="12.75">
      <c r="A4451" s="35" t="s">
        <v>56</v>
      </c>
      <c r="E4451" s="40" t="s">
        <v>5</v>
      </c>
    </row>
    <row r="4452" spans="1:5" ht="12.75">
      <c r="A4452" t="s">
        <v>57</v>
      </c>
      <c r="E4452" s="39" t="s">
        <v>5</v>
      </c>
    </row>
    <row r="4453" spans="1:16" ht="25.5">
      <c r="A4453" t="s">
        <v>49</v>
      </c>
      <c s="34" t="s">
        <v>5232</v>
      </c>
      <c s="34" t="s">
        <v>5233</v>
      </c>
      <c s="35" t="s">
        <v>5</v>
      </c>
      <c s="6" t="s">
        <v>5234</v>
      </c>
      <c s="36" t="s">
        <v>932</v>
      </c>
      <c s="37">
        <v>21.786</v>
      </c>
      <c s="36">
        <v>0</v>
      </c>
      <c s="36">
        <f>ROUND(G4453*H4453,6)</f>
      </c>
      <c r="L4453" s="38">
        <v>0</v>
      </c>
      <c s="32">
        <f>ROUND(ROUND(L4453,2)*ROUND(G4453,3),2)</f>
      </c>
      <c s="36" t="s">
        <v>919</v>
      </c>
      <c>
        <f>(M4453*21)/100</f>
      </c>
      <c t="s">
        <v>27</v>
      </c>
    </row>
    <row r="4454" spans="1:5" ht="25.5">
      <c r="A4454" s="35" t="s">
        <v>55</v>
      </c>
      <c r="E4454" s="39" t="s">
        <v>5234</v>
      </c>
    </row>
    <row r="4455" spans="1:5" ht="12.75">
      <c r="A4455" s="35" t="s">
        <v>56</v>
      </c>
      <c r="E4455" s="40" t="s">
        <v>5</v>
      </c>
    </row>
    <row r="4456" spans="1:5" ht="12.75">
      <c r="A4456" t="s">
        <v>57</v>
      </c>
      <c r="E4456" s="39" t="s">
        <v>5</v>
      </c>
    </row>
    <row r="4457" spans="1:13" ht="12.75">
      <c r="A4457" t="s">
        <v>46</v>
      </c>
      <c r="C4457" s="31" t="s">
        <v>4146</v>
      </c>
      <c r="E4457" s="33" t="s">
        <v>5235</v>
      </c>
      <c r="J4457" s="32">
        <f>0</f>
      </c>
      <c s="32">
        <f>0</f>
      </c>
      <c s="32">
        <f>0+L4458+L4462+L4466+L4470+L4474</f>
      </c>
      <c s="32">
        <f>0+M4458+M4462+M4466+M4470+M4474</f>
      </c>
    </row>
    <row r="4458" spans="1:16" ht="25.5">
      <c r="A4458" t="s">
        <v>49</v>
      </c>
      <c s="34" t="s">
        <v>5236</v>
      </c>
      <c s="34" t="s">
        <v>5237</v>
      </c>
      <c s="35" t="s">
        <v>5</v>
      </c>
      <c s="6" t="s">
        <v>5238</v>
      </c>
      <c s="36" t="s">
        <v>423</v>
      </c>
      <c s="37">
        <v>202.8</v>
      </c>
      <c s="36">
        <v>0</v>
      </c>
      <c s="36">
        <f>ROUND(G4458*H4458,6)</f>
      </c>
      <c r="L4458" s="38">
        <v>0</v>
      </c>
      <c s="32">
        <f>ROUND(ROUND(L4458,2)*ROUND(G4458,3),2)</f>
      </c>
      <c s="36" t="s">
        <v>919</v>
      </c>
      <c>
        <f>(M4458*21)/100</f>
      </c>
      <c t="s">
        <v>27</v>
      </c>
    </row>
    <row r="4459" spans="1:5" ht="25.5">
      <c r="A4459" s="35" t="s">
        <v>55</v>
      </c>
      <c r="E4459" s="39" t="s">
        <v>5238</v>
      </c>
    </row>
    <row r="4460" spans="1:5" ht="12.75">
      <c r="A4460" s="35" t="s">
        <v>56</v>
      </c>
      <c r="E4460" s="40" t="s">
        <v>5</v>
      </c>
    </row>
    <row r="4461" spans="1:5" ht="12.75">
      <c r="A4461" t="s">
        <v>57</v>
      </c>
      <c r="E4461" s="39" t="s">
        <v>5</v>
      </c>
    </row>
    <row r="4462" spans="1:16" ht="12.75">
      <c r="A4462" t="s">
        <v>49</v>
      </c>
      <c s="34" t="s">
        <v>5239</v>
      </c>
      <c s="34" t="s">
        <v>5240</v>
      </c>
      <c s="35" t="s">
        <v>5</v>
      </c>
      <c s="6" t="s">
        <v>5241</v>
      </c>
      <c s="36" t="s">
        <v>1171</v>
      </c>
      <c s="37">
        <v>38.532</v>
      </c>
      <c s="36">
        <v>0.001</v>
      </c>
      <c s="36">
        <f>ROUND(G4462*H4462,6)</f>
      </c>
      <c r="L4462" s="38">
        <v>0</v>
      </c>
      <c s="32">
        <f>ROUND(ROUND(L4462,2)*ROUND(G4462,3),2)</f>
      </c>
      <c s="36" t="s">
        <v>919</v>
      </c>
      <c>
        <f>(M4462*21)/100</f>
      </c>
      <c t="s">
        <v>27</v>
      </c>
    </row>
    <row r="4463" spans="1:5" ht="12.75">
      <c r="A4463" s="35" t="s">
        <v>55</v>
      </c>
      <c r="E4463" s="39" t="s">
        <v>5241</v>
      </c>
    </row>
    <row r="4464" spans="1:5" ht="12.75">
      <c r="A4464" s="35" t="s">
        <v>56</v>
      </c>
      <c r="E4464" s="40" t="s">
        <v>5</v>
      </c>
    </row>
    <row r="4465" spans="1:5" ht="12.75">
      <c r="A4465" t="s">
        <v>57</v>
      </c>
      <c r="E4465" s="39" t="s">
        <v>5242</v>
      </c>
    </row>
    <row r="4466" spans="1:16" ht="12.75">
      <c r="A4466" t="s">
        <v>49</v>
      </c>
      <c s="34" t="s">
        <v>5243</v>
      </c>
      <c s="34" t="s">
        <v>5244</v>
      </c>
      <c s="35" t="s">
        <v>5</v>
      </c>
      <c s="6" t="s">
        <v>5245</v>
      </c>
      <c s="36" t="s">
        <v>423</v>
      </c>
      <c s="37">
        <v>202.8</v>
      </c>
      <c s="36">
        <v>0.000383</v>
      </c>
      <c s="36">
        <f>ROUND(G4466*H4466,6)</f>
      </c>
      <c r="L4466" s="38">
        <v>0</v>
      </c>
      <c s="32">
        <f>ROUND(ROUND(L4466,2)*ROUND(G4466,3),2)</f>
      </c>
      <c s="36" t="s">
        <v>919</v>
      </c>
      <c>
        <f>(M4466*21)/100</f>
      </c>
      <c t="s">
        <v>27</v>
      </c>
    </row>
    <row r="4467" spans="1:5" ht="12.75">
      <c r="A4467" s="35" t="s">
        <v>55</v>
      </c>
      <c r="E4467" s="39" t="s">
        <v>5245</v>
      </c>
    </row>
    <row r="4468" spans="1:5" ht="12.75">
      <c r="A4468" s="35" t="s">
        <v>56</v>
      </c>
      <c r="E4468" s="40" t="s">
        <v>5</v>
      </c>
    </row>
    <row r="4469" spans="1:5" ht="12.75">
      <c r="A4469" t="s">
        <v>57</v>
      </c>
      <c r="E4469" s="39" t="s">
        <v>5</v>
      </c>
    </row>
    <row r="4470" spans="1:16" ht="25.5">
      <c r="A4470" t="s">
        <v>49</v>
      </c>
      <c s="34" t="s">
        <v>5246</v>
      </c>
      <c s="34" t="s">
        <v>5247</v>
      </c>
      <c s="35" t="s">
        <v>5</v>
      </c>
      <c s="6" t="s">
        <v>5248</v>
      </c>
      <c s="36" t="s">
        <v>423</v>
      </c>
      <c s="37">
        <v>835.6</v>
      </c>
      <c s="36">
        <v>0.000285</v>
      </c>
      <c s="36">
        <f>ROUND(G4470*H4470,6)</f>
      </c>
      <c r="L4470" s="38">
        <v>0</v>
      </c>
      <c s="32">
        <f>ROUND(ROUND(L4470,2)*ROUND(G4470,3),2)</f>
      </c>
      <c s="36" t="s">
        <v>919</v>
      </c>
      <c>
        <f>(M4470*21)/100</f>
      </c>
      <c t="s">
        <v>27</v>
      </c>
    </row>
    <row r="4471" spans="1:5" ht="25.5">
      <c r="A4471" s="35" t="s">
        <v>55</v>
      </c>
      <c r="E4471" s="39" t="s">
        <v>5248</v>
      </c>
    </row>
    <row r="4472" spans="1:5" ht="12.75">
      <c r="A4472" s="35" t="s">
        <v>56</v>
      </c>
      <c r="E4472" s="40" t="s">
        <v>5</v>
      </c>
    </row>
    <row r="4473" spans="1:5" ht="12.75">
      <c r="A4473" t="s">
        <v>57</v>
      </c>
      <c r="E4473" s="39" t="s">
        <v>5</v>
      </c>
    </row>
    <row r="4474" spans="1:16" ht="12.75">
      <c r="A4474" t="s">
        <v>49</v>
      </c>
      <c s="34" t="s">
        <v>5249</v>
      </c>
      <c s="34" t="s">
        <v>5250</v>
      </c>
      <c s="35" t="s">
        <v>5</v>
      </c>
      <c s="6" t="s">
        <v>5251</v>
      </c>
      <c s="36" t="s">
        <v>423</v>
      </c>
      <c s="37">
        <v>835.6</v>
      </c>
      <c s="36">
        <v>0</v>
      </c>
      <c s="36">
        <f>ROUND(G4474*H4474,6)</f>
      </c>
      <c r="L4474" s="38">
        <v>0</v>
      </c>
      <c s="32">
        <f>ROUND(ROUND(L4474,2)*ROUND(G4474,3),2)</f>
      </c>
      <c s="36" t="s">
        <v>919</v>
      </c>
      <c>
        <f>(M4474*21)/100</f>
      </c>
      <c t="s">
        <v>27</v>
      </c>
    </row>
    <row r="4475" spans="1:5" ht="12.75">
      <c r="A4475" s="35" t="s">
        <v>55</v>
      </c>
      <c r="E4475" s="39" t="s">
        <v>5251</v>
      </c>
    </row>
    <row r="4476" spans="1:5" ht="12.75">
      <c r="A4476" s="35" t="s">
        <v>56</v>
      </c>
      <c r="E4476" s="40" t="s">
        <v>5</v>
      </c>
    </row>
    <row r="4477" spans="1:5" ht="12.75">
      <c r="A4477" t="s">
        <v>57</v>
      </c>
      <c r="E4477" s="39" t="s">
        <v>5</v>
      </c>
    </row>
    <row r="4478" spans="1:13" ht="12.75">
      <c r="A4478" t="s">
        <v>46</v>
      </c>
      <c r="C4478" s="31" t="s">
        <v>4149</v>
      </c>
      <c r="E4478" s="33" t="s">
        <v>5252</v>
      </c>
      <c r="J4478" s="32">
        <f>0</f>
      </c>
      <c s="32">
        <f>0</f>
      </c>
      <c s="32">
        <f>0+L4479+L4483+L4487+L4491+L4495+L4499+L4503+L4507+L4511</f>
      </c>
      <c s="32">
        <f>0+M4479+M4483+M4487+M4491+M4495+M4499+M4503+M4507+M4511</f>
      </c>
    </row>
    <row r="4479" spans="1:16" ht="12.75">
      <c r="A4479" t="s">
        <v>49</v>
      </c>
      <c s="34" t="s">
        <v>5253</v>
      </c>
      <c s="34" t="s">
        <v>5254</v>
      </c>
      <c s="35" t="s">
        <v>5</v>
      </c>
      <c s="6" t="s">
        <v>5255</v>
      </c>
      <c s="36" t="s">
        <v>423</v>
      </c>
      <c s="37">
        <v>43.4</v>
      </c>
      <c s="36">
        <v>0.0002</v>
      </c>
      <c s="36">
        <f>ROUND(G4479*H4479,6)</f>
      </c>
      <c r="L4479" s="38">
        <v>0</v>
      </c>
      <c s="32">
        <f>ROUND(ROUND(L4479,2)*ROUND(G4479,3),2)</f>
      </c>
      <c s="36" t="s">
        <v>919</v>
      </c>
      <c>
        <f>(M4479*21)/100</f>
      </c>
      <c t="s">
        <v>27</v>
      </c>
    </row>
    <row r="4480" spans="1:5" ht="12.75">
      <c r="A4480" s="35" t="s">
        <v>55</v>
      </c>
      <c r="E4480" s="39" t="s">
        <v>5255</v>
      </c>
    </row>
    <row r="4481" spans="1:5" ht="12.75">
      <c r="A4481" s="35" t="s">
        <v>56</v>
      </c>
      <c r="E4481" s="40" t="s">
        <v>5</v>
      </c>
    </row>
    <row r="4482" spans="1:5" ht="12.75">
      <c r="A4482" t="s">
        <v>57</v>
      </c>
      <c r="E4482" s="39" t="s">
        <v>5</v>
      </c>
    </row>
    <row r="4483" spans="1:16" ht="25.5">
      <c r="A4483" t="s">
        <v>49</v>
      </c>
      <c s="34" t="s">
        <v>5256</v>
      </c>
      <c s="34" t="s">
        <v>5257</v>
      </c>
      <c s="35" t="s">
        <v>5</v>
      </c>
      <c s="6" t="s">
        <v>5258</v>
      </c>
      <c s="36" t="s">
        <v>423</v>
      </c>
      <c s="37">
        <v>47.74</v>
      </c>
      <c s="36">
        <v>0.003</v>
      </c>
      <c s="36">
        <f>ROUND(G4483*H4483,6)</f>
      </c>
      <c r="L4483" s="38">
        <v>0</v>
      </c>
      <c s="32">
        <f>ROUND(ROUND(L4483,2)*ROUND(G4483,3),2)</f>
      </c>
      <c s="36" t="s">
        <v>919</v>
      </c>
      <c>
        <f>(M4483*21)/100</f>
      </c>
      <c t="s">
        <v>27</v>
      </c>
    </row>
    <row r="4484" spans="1:5" ht="25.5">
      <c r="A4484" s="35" t="s">
        <v>55</v>
      </c>
      <c r="E4484" s="39" t="s">
        <v>5258</v>
      </c>
    </row>
    <row r="4485" spans="1:5" ht="12.75">
      <c r="A4485" s="35" t="s">
        <v>56</v>
      </c>
      <c r="E4485" s="40" t="s">
        <v>5</v>
      </c>
    </row>
    <row r="4486" spans="1:5" ht="12.75">
      <c r="A4486" t="s">
        <v>57</v>
      </c>
      <c r="E4486" s="39" t="s">
        <v>5</v>
      </c>
    </row>
    <row r="4487" spans="1:16" ht="25.5">
      <c r="A4487" t="s">
        <v>49</v>
      </c>
      <c s="34" t="s">
        <v>5259</v>
      </c>
      <c s="34" t="s">
        <v>5260</v>
      </c>
      <c s="35" t="s">
        <v>5</v>
      </c>
      <c s="6" t="s">
        <v>5261</v>
      </c>
      <c s="36" t="s">
        <v>423</v>
      </c>
      <c s="37">
        <v>52.8</v>
      </c>
      <c s="36">
        <v>0.0004</v>
      </c>
      <c s="36">
        <f>ROUND(G4487*H4487,6)</f>
      </c>
      <c r="L4487" s="38">
        <v>0</v>
      </c>
      <c s="32">
        <f>ROUND(ROUND(L4487,2)*ROUND(G4487,3),2)</f>
      </c>
      <c s="36" t="s">
        <v>919</v>
      </c>
      <c>
        <f>(M4487*21)/100</f>
      </c>
      <c t="s">
        <v>27</v>
      </c>
    </row>
    <row r="4488" spans="1:5" ht="25.5">
      <c r="A4488" s="35" t="s">
        <v>55</v>
      </c>
      <c r="E4488" s="39" t="s">
        <v>5261</v>
      </c>
    </row>
    <row r="4489" spans="1:5" ht="12.75">
      <c r="A4489" s="35" t="s">
        <v>56</v>
      </c>
      <c r="E4489" s="40" t="s">
        <v>5</v>
      </c>
    </row>
    <row r="4490" spans="1:5" ht="12.75">
      <c r="A4490" t="s">
        <v>57</v>
      </c>
      <c r="E4490" s="39" t="s">
        <v>5</v>
      </c>
    </row>
    <row r="4491" spans="1:16" ht="25.5">
      <c r="A4491" t="s">
        <v>49</v>
      </c>
      <c s="34" t="s">
        <v>5262</v>
      </c>
      <c s="34" t="s">
        <v>5263</v>
      </c>
      <c s="35" t="s">
        <v>5</v>
      </c>
      <c s="6" t="s">
        <v>5264</v>
      </c>
      <c s="36" t="s">
        <v>423</v>
      </c>
      <c s="37">
        <v>58.08</v>
      </c>
      <c s="36">
        <v>0.0032</v>
      </c>
      <c s="36">
        <f>ROUND(G4491*H4491,6)</f>
      </c>
      <c r="L4491" s="38">
        <v>0</v>
      </c>
      <c s="32">
        <f>ROUND(ROUND(L4491,2)*ROUND(G4491,3),2)</f>
      </c>
      <c s="36" t="s">
        <v>919</v>
      </c>
      <c>
        <f>(M4491*21)/100</f>
      </c>
      <c t="s">
        <v>27</v>
      </c>
    </row>
    <row r="4492" spans="1:5" ht="25.5">
      <c r="A4492" s="35" t="s">
        <v>55</v>
      </c>
      <c r="E4492" s="39" t="s">
        <v>5264</v>
      </c>
    </row>
    <row r="4493" spans="1:5" ht="12.75">
      <c r="A4493" s="35" t="s">
        <v>56</v>
      </c>
      <c r="E4493" s="40" t="s">
        <v>5</v>
      </c>
    </row>
    <row r="4494" spans="1:5" ht="12.75">
      <c r="A4494" t="s">
        <v>57</v>
      </c>
      <c r="E4494" s="39" t="s">
        <v>5</v>
      </c>
    </row>
    <row r="4495" spans="1:16" ht="12.75">
      <c r="A4495" t="s">
        <v>49</v>
      </c>
      <c s="34" t="s">
        <v>5265</v>
      </c>
      <c s="34" t="s">
        <v>5266</v>
      </c>
      <c s="35" t="s">
        <v>5</v>
      </c>
      <c s="6" t="s">
        <v>5267</v>
      </c>
      <c s="36" t="s">
        <v>423</v>
      </c>
      <c s="37">
        <v>640.4</v>
      </c>
      <c s="36">
        <v>0.0003</v>
      </c>
      <c s="36">
        <f>ROUND(G4495*H4495,6)</f>
      </c>
      <c r="L4495" s="38">
        <v>0</v>
      </c>
      <c s="32">
        <f>ROUND(ROUND(L4495,2)*ROUND(G4495,3),2)</f>
      </c>
      <c s="36" t="s">
        <v>919</v>
      </c>
      <c>
        <f>(M4495*21)/100</f>
      </c>
      <c t="s">
        <v>27</v>
      </c>
    </row>
    <row r="4496" spans="1:5" ht="12.75">
      <c r="A4496" s="35" t="s">
        <v>55</v>
      </c>
      <c r="E4496" s="39" t="s">
        <v>5267</v>
      </c>
    </row>
    <row r="4497" spans="1:5" ht="12.75">
      <c r="A4497" s="35" t="s">
        <v>56</v>
      </c>
      <c r="E4497" s="40" t="s">
        <v>5</v>
      </c>
    </row>
    <row r="4498" spans="1:5" ht="12.75">
      <c r="A4498" t="s">
        <v>57</v>
      </c>
      <c r="E4498" s="39" t="s">
        <v>5</v>
      </c>
    </row>
    <row r="4499" spans="1:16" ht="25.5">
      <c r="A4499" t="s">
        <v>49</v>
      </c>
      <c s="34" t="s">
        <v>5268</v>
      </c>
      <c s="34" t="s">
        <v>5269</v>
      </c>
      <c s="35" t="s">
        <v>5</v>
      </c>
      <c s="6" t="s">
        <v>5270</v>
      </c>
      <c s="36" t="s">
        <v>423</v>
      </c>
      <c s="37">
        <v>704.44</v>
      </c>
      <c s="36">
        <v>0.00429</v>
      </c>
      <c s="36">
        <f>ROUND(G4499*H4499,6)</f>
      </c>
      <c r="L4499" s="38">
        <v>0</v>
      </c>
      <c s="32">
        <f>ROUND(ROUND(L4499,2)*ROUND(G4499,3),2)</f>
      </c>
      <c s="36" t="s">
        <v>919</v>
      </c>
      <c>
        <f>(M4499*21)/100</f>
      </c>
      <c t="s">
        <v>27</v>
      </c>
    </row>
    <row r="4500" spans="1:5" ht="25.5">
      <c r="A4500" s="35" t="s">
        <v>55</v>
      </c>
      <c r="E4500" s="39" t="s">
        <v>5270</v>
      </c>
    </row>
    <row r="4501" spans="1:5" ht="12.75">
      <c r="A4501" s="35" t="s">
        <v>56</v>
      </c>
      <c r="E4501" s="40" t="s">
        <v>5</v>
      </c>
    </row>
    <row r="4502" spans="1:5" ht="12.75">
      <c r="A4502" t="s">
        <v>57</v>
      </c>
      <c r="E4502" s="39" t="s">
        <v>5</v>
      </c>
    </row>
    <row r="4503" spans="1:16" ht="12.75">
      <c r="A4503" t="s">
        <v>49</v>
      </c>
      <c s="34" t="s">
        <v>5271</v>
      </c>
      <c s="34" t="s">
        <v>5272</v>
      </c>
      <c s="35" t="s">
        <v>5</v>
      </c>
      <c s="6" t="s">
        <v>5273</v>
      </c>
      <c s="36" t="s">
        <v>423</v>
      </c>
      <c s="37">
        <v>124.7</v>
      </c>
      <c s="36">
        <v>0.0006</v>
      </c>
      <c s="36">
        <f>ROUND(G4503*H4503,6)</f>
      </c>
      <c r="L4503" s="38">
        <v>0</v>
      </c>
      <c s="32">
        <f>ROUND(ROUND(L4503,2)*ROUND(G4503,3),2)</f>
      </c>
      <c s="36" t="s">
        <v>919</v>
      </c>
      <c>
        <f>(M4503*21)/100</f>
      </c>
      <c t="s">
        <v>27</v>
      </c>
    </row>
    <row r="4504" spans="1:5" ht="12.75">
      <c r="A4504" s="35" t="s">
        <v>55</v>
      </c>
      <c r="E4504" s="39" t="s">
        <v>5273</v>
      </c>
    </row>
    <row r="4505" spans="1:5" ht="12.75">
      <c r="A4505" s="35" t="s">
        <v>56</v>
      </c>
      <c r="E4505" s="40" t="s">
        <v>5</v>
      </c>
    </row>
    <row r="4506" spans="1:5" ht="12.75">
      <c r="A4506" t="s">
        <v>57</v>
      </c>
      <c r="E4506" s="39" t="s">
        <v>5</v>
      </c>
    </row>
    <row r="4507" spans="1:16" ht="12.75">
      <c r="A4507" t="s">
        <v>49</v>
      </c>
      <c s="34" t="s">
        <v>5274</v>
      </c>
      <c s="34" t="s">
        <v>5275</v>
      </c>
      <c s="35" t="s">
        <v>5</v>
      </c>
      <c s="6" t="s">
        <v>5276</v>
      </c>
      <c s="36" t="s">
        <v>423</v>
      </c>
      <c s="37">
        <v>137.17</v>
      </c>
      <c s="36">
        <v>0.01</v>
      </c>
      <c s="36">
        <f>ROUND(G4507*H4507,6)</f>
      </c>
      <c r="L4507" s="38">
        <v>0</v>
      </c>
      <c s="32">
        <f>ROUND(ROUND(L4507,2)*ROUND(G4507,3),2)</f>
      </c>
      <c s="36" t="s">
        <v>919</v>
      </c>
      <c>
        <f>(M4507*21)/100</f>
      </c>
      <c t="s">
        <v>27</v>
      </c>
    </row>
    <row r="4508" spans="1:5" ht="12.75">
      <c r="A4508" s="35" t="s">
        <v>55</v>
      </c>
      <c r="E4508" s="39" t="s">
        <v>5276</v>
      </c>
    </row>
    <row r="4509" spans="1:5" ht="12.75">
      <c r="A4509" s="35" t="s">
        <v>56</v>
      </c>
      <c r="E4509" s="40" t="s">
        <v>5</v>
      </c>
    </row>
    <row r="4510" spans="1:5" ht="12.75">
      <c r="A4510" t="s">
        <v>57</v>
      </c>
      <c r="E4510" s="39" t="s">
        <v>5277</v>
      </c>
    </row>
    <row r="4511" spans="1:16" ht="25.5">
      <c r="A4511" t="s">
        <v>49</v>
      </c>
      <c s="34" t="s">
        <v>5278</v>
      </c>
      <c s="34" t="s">
        <v>5279</v>
      </c>
      <c s="35" t="s">
        <v>5</v>
      </c>
      <c s="6" t="s">
        <v>5280</v>
      </c>
      <c s="36" t="s">
        <v>932</v>
      </c>
      <c s="37">
        <v>5.02</v>
      </c>
      <c s="36">
        <v>0</v>
      </c>
      <c s="36">
        <f>ROUND(G4511*H4511,6)</f>
      </c>
      <c r="L4511" s="38">
        <v>0</v>
      </c>
      <c s="32">
        <f>ROUND(ROUND(L4511,2)*ROUND(G4511,3),2)</f>
      </c>
      <c s="36" t="s">
        <v>919</v>
      </c>
      <c>
        <f>(M4511*21)/100</f>
      </c>
      <c t="s">
        <v>27</v>
      </c>
    </row>
    <row r="4512" spans="1:5" ht="25.5">
      <c r="A4512" s="35" t="s">
        <v>55</v>
      </c>
      <c r="E4512" s="39" t="s">
        <v>5280</v>
      </c>
    </row>
    <row r="4513" spans="1:5" ht="12.75">
      <c r="A4513" s="35" t="s">
        <v>56</v>
      </c>
      <c r="E4513" s="40" t="s">
        <v>5</v>
      </c>
    </row>
    <row r="4514" spans="1:5" ht="12.75">
      <c r="A4514" t="s">
        <v>57</v>
      </c>
      <c r="E4514" s="39" t="s">
        <v>5</v>
      </c>
    </row>
    <row r="4515" spans="1:13" ht="12.75">
      <c r="A4515" t="s">
        <v>46</v>
      </c>
      <c r="C4515" s="31" t="s">
        <v>4163</v>
      </c>
      <c r="E4515" s="33" t="s">
        <v>5281</v>
      </c>
      <c r="J4515" s="32">
        <f>0</f>
      </c>
      <c s="32">
        <f>0</f>
      </c>
      <c s="32">
        <f>0+L4516+L4520+L4524+L4528+L4532+L4536</f>
      </c>
      <c s="32">
        <f>0+M4516+M4520+M4524+M4528+M4532+M4536</f>
      </c>
    </row>
    <row r="4516" spans="1:16" ht="25.5">
      <c r="A4516" t="s">
        <v>49</v>
      </c>
      <c s="34" t="s">
        <v>5282</v>
      </c>
      <c s="34" t="s">
        <v>5283</v>
      </c>
      <c s="35" t="s">
        <v>5</v>
      </c>
      <c s="6" t="s">
        <v>5284</v>
      </c>
      <c s="36" t="s">
        <v>423</v>
      </c>
      <c s="37">
        <v>177.9</v>
      </c>
      <c s="36">
        <v>0.004</v>
      </c>
      <c s="36">
        <f>ROUND(G4516*H4516,6)</f>
      </c>
      <c r="L4516" s="38">
        <v>0</v>
      </c>
      <c s="32">
        <f>ROUND(ROUND(L4516,2)*ROUND(G4516,3),2)</f>
      </c>
      <c s="36" t="s">
        <v>919</v>
      </c>
      <c>
        <f>(M4516*21)/100</f>
      </c>
      <c t="s">
        <v>27</v>
      </c>
    </row>
    <row r="4517" spans="1:5" ht="25.5">
      <c r="A4517" s="35" t="s">
        <v>55</v>
      </c>
      <c r="E4517" s="39" t="s">
        <v>5284</v>
      </c>
    </row>
    <row r="4518" spans="1:5" ht="12.75">
      <c r="A4518" s="35" t="s">
        <v>56</v>
      </c>
      <c r="E4518" s="40" t="s">
        <v>5</v>
      </c>
    </row>
    <row r="4519" spans="1:5" ht="12.75">
      <c r="A4519" t="s">
        <v>57</v>
      </c>
      <c r="E4519" s="39" t="s">
        <v>5</v>
      </c>
    </row>
    <row r="4520" spans="1:16" ht="12.75">
      <c r="A4520" t="s">
        <v>49</v>
      </c>
      <c s="34" t="s">
        <v>5285</v>
      </c>
      <c s="34" t="s">
        <v>5286</v>
      </c>
      <c s="35" t="s">
        <v>5</v>
      </c>
      <c s="6" t="s">
        <v>5287</v>
      </c>
      <c s="36" t="s">
        <v>53</v>
      </c>
      <c s="37">
        <v>186.795</v>
      </c>
      <c s="36">
        <v>0.0024</v>
      </c>
      <c s="36">
        <f>ROUND(G4520*H4520,6)</f>
      </c>
      <c r="L4520" s="38">
        <v>0</v>
      </c>
      <c s="32">
        <f>ROUND(ROUND(L4520,2)*ROUND(G4520,3),2)</f>
      </c>
      <c s="36" t="s">
        <v>919</v>
      </c>
      <c>
        <f>(M4520*21)/100</f>
      </c>
      <c t="s">
        <v>27</v>
      </c>
    </row>
    <row r="4521" spans="1:5" ht="12.75">
      <c r="A4521" s="35" t="s">
        <v>55</v>
      </c>
      <c r="E4521" s="39" t="s">
        <v>5287</v>
      </c>
    </row>
    <row r="4522" spans="1:5" ht="12.75">
      <c r="A4522" s="35" t="s">
        <v>56</v>
      </c>
      <c r="E4522" s="40" t="s">
        <v>5</v>
      </c>
    </row>
    <row r="4523" spans="1:5" ht="12.75">
      <c r="A4523" t="s">
        <v>57</v>
      </c>
      <c r="E4523" s="39" t="s">
        <v>5</v>
      </c>
    </row>
    <row r="4524" spans="1:16" ht="25.5">
      <c r="A4524" t="s">
        <v>49</v>
      </c>
      <c s="34" t="s">
        <v>5288</v>
      </c>
      <c s="34" t="s">
        <v>5289</v>
      </c>
      <c s="35" t="s">
        <v>5</v>
      </c>
      <c s="6" t="s">
        <v>5290</v>
      </c>
      <c s="36" t="s">
        <v>423</v>
      </c>
      <c s="37">
        <v>561.3</v>
      </c>
      <c s="36">
        <v>0.009</v>
      </c>
      <c s="36">
        <f>ROUND(G4524*H4524,6)</f>
      </c>
      <c r="L4524" s="38">
        <v>0</v>
      </c>
      <c s="32">
        <f>ROUND(ROUND(L4524,2)*ROUND(G4524,3),2)</f>
      </c>
      <c s="36" t="s">
        <v>919</v>
      </c>
      <c>
        <f>(M4524*21)/100</f>
      </c>
      <c t="s">
        <v>27</v>
      </c>
    </row>
    <row r="4525" spans="1:5" ht="25.5">
      <c r="A4525" s="35" t="s">
        <v>55</v>
      </c>
      <c r="E4525" s="39" t="s">
        <v>5290</v>
      </c>
    </row>
    <row r="4526" spans="1:5" ht="12.75">
      <c r="A4526" s="35" t="s">
        <v>56</v>
      </c>
      <c r="E4526" s="40" t="s">
        <v>5</v>
      </c>
    </row>
    <row r="4527" spans="1:5" ht="12.75">
      <c r="A4527" t="s">
        <v>57</v>
      </c>
      <c r="E4527" s="39" t="s">
        <v>5222</v>
      </c>
    </row>
    <row r="4528" spans="1:16" ht="12.75">
      <c r="A4528" t="s">
        <v>49</v>
      </c>
      <c s="34" t="s">
        <v>5291</v>
      </c>
      <c s="34" t="s">
        <v>5292</v>
      </c>
      <c s="35" t="s">
        <v>5</v>
      </c>
      <c s="6" t="s">
        <v>5293</v>
      </c>
      <c s="36" t="s">
        <v>423</v>
      </c>
      <c s="37">
        <v>606.204</v>
      </c>
      <c s="36">
        <v>0.02</v>
      </c>
      <c s="36">
        <f>ROUND(G4528*H4528,6)</f>
      </c>
      <c r="L4528" s="38">
        <v>0</v>
      </c>
      <c s="32">
        <f>ROUND(ROUND(L4528,2)*ROUND(G4528,3),2)</f>
      </c>
      <c s="36" t="s">
        <v>919</v>
      </c>
      <c>
        <f>(M4528*21)/100</f>
      </c>
      <c t="s">
        <v>27</v>
      </c>
    </row>
    <row r="4529" spans="1:5" ht="12.75">
      <c r="A4529" s="35" t="s">
        <v>55</v>
      </c>
      <c r="E4529" s="39" t="s">
        <v>5293</v>
      </c>
    </row>
    <row r="4530" spans="1:5" ht="12.75">
      <c r="A4530" s="35" t="s">
        <v>56</v>
      </c>
      <c r="E4530" s="40" t="s">
        <v>5</v>
      </c>
    </row>
    <row r="4531" spans="1:5" ht="12.75">
      <c r="A4531" t="s">
        <v>57</v>
      </c>
      <c r="E4531" s="39" t="s">
        <v>5</v>
      </c>
    </row>
    <row r="4532" spans="1:16" ht="12.75">
      <c r="A4532" t="s">
        <v>49</v>
      </c>
      <c s="34" t="s">
        <v>5294</v>
      </c>
      <c s="34" t="s">
        <v>5227</v>
      </c>
      <c s="35" t="s">
        <v>5</v>
      </c>
      <c s="6" t="s">
        <v>5228</v>
      </c>
      <c s="36" t="s">
        <v>64</v>
      </c>
      <c s="37">
        <v>34.183</v>
      </c>
      <c s="36">
        <v>0.00032</v>
      </c>
      <c s="36">
        <f>ROUND(G4532*H4532,6)</f>
      </c>
      <c r="L4532" s="38">
        <v>0</v>
      </c>
      <c s="32">
        <f>ROUND(ROUND(L4532,2)*ROUND(G4532,3),2)</f>
      </c>
      <c s="36" t="s">
        <v>919</v>
      </c>
      <c>
        <f>(M4532*21)/100</f>
      </c>
      <c t="s">
        <v>27</v>
      </c>
    </row>
    <row r="4533" spans="1:5" ht="12.75">
      <c r="A4533" s="35" t="s">
        <v>55</v>
      </c>
      <c r="E4533" s="39" t="s">
        <v>5228</v>
      </c>
    </row>
    <row r="4534" spans="1:5" ht="12.75">
      <c r="A4534" s="35" t="s">
        <v>56</v>
      </c>
      <c r="E4534" s="40" t="s">
        <v>5</v>
      </c>
    </row>
    <row r="4535" spans="1:5" ht="12.75">
      <c r="A4535" t="s">
        <v>57</v>
      </c>
      <c r="E4535" s="39" t="s">
        <v>2233</v>
      </c>
    </row>
    <row r="4536" spans="1:16" ht="25.5">
      <c r="A4536" t="s">
        <v>49</v>
      </c>
      <c s="34" t="s">
        <v>5295</v>
      </c>
      <c s="34" t="s">
        <v>5296</v>
      </c>
      <c s="35" t="s">
        <v>5</v>
      </c>
      <c s="6" t="s">
        <v>5297</v>
      </c>
      <c s="36" t="s">
        <v>932</v>
      </c>
      <c s="37">
        <v>18.347</v>
      </c>
      <c s="36">
        <v>0</v>
      </c>
      <c s="36">
        <f>ROUND(G4536*H4536,6)</f>
      </c>
      <c r="L4536" s="38">
        <v>0</v>
      </c>
      <c s="32">
        <f>ROUND(ROUND(L4536,2)*ROUND(G4536,3),2)</f>
      </c>
      <c s="36" t="s">
        <v>919</v>
      </c>
      <c>
        <f>(M4536*21)/100</f>
      </c>
      <c t="s">
        <v>27</v>
      </c>
    </row>
    <row r="4537" spans="1:5" ht="25.5">
      <c r="A4537" s="35" t="s">
        <v>55</v>
      </c>
      <c r="E4537" s="39" t="s">
        <v>5297</v>
      </c>
    </row>
    <row r="4538" spans="1:5" ht="12.75">
      <c r="A4538" s="35" t="s">
        <v>56</v>
      </c>
      <c r="E4538" s="40" t="s">
        <v>5</v>
      </c>
    </row>
    <row r="4539" spans="1:5" ht="12.75">
      <c r="A4539" t="s">
        <v>57</v>
      </c>
      <c r="E4539" s="39" t="s">
        <v>5</v>
      </c>
    </row>
    <row r="4540" spans="1:13" ht="12.75">
      <c r="A4540" t="s">
        <v>46</v>
      </c>
      <c r="C4540" s="31" t="s">
        <v>4172</v>
      </c>
      <c r="E4540" s="33" t="s">
        <v>5298</v>
      </c>
      <c r="J4540" s="32">
        <f>0</f>
      </c>
      <c s="32">
        <f>0</f>
      </c>
      <c s="32">
        <f>0+L4541</f>
      </c>
      <c s="32">
        <f>0+M4541</f>
      </c>
    </row>
    <row r="4541" spans="1:16" ht="25.5">
      <c r="A4541" t="s">
        <v>49</v>
      </c>
      <c s="34" t="s">
        <v>5299</v>
      </c>
      <c s="34" t="s">
        <v>5300</v>
      </c>
      <c s="35" t="s">
        <v>5</v>
      </c>
      <c s="6" t="s">
        <v>5301</v>
      </c>
      <c s="36" t="s">
        <v>423</v>
      </c>
      <c s="37">
        <v>5919.6</v>
      </c>
      <c s="36">
        <v>0.00032</v>
      </c>
      <c s="36">
        <f>ROUND(G4541*H4541,6)</f>
      </c>
      <c r="L4541" s="38">
        <v>0</v>
      </c>
      <c s="32">
        <f>ROUND(ROUND(L4541,2)*ROUND(G4541,3),2)</f>
      </c>
      <c s="36" t="s">
        <v>919</v>
      </c>
      <c>
        <f>(M4541*21)/100</f>
      </c>
      <c t="s">
        <v>27</v>
      </c>
    </row>
    <row r="4542" spans="1:5" ht="25.5">
      <c r="A4542" s="35" t="s">
        <v>55</v>
      </c>
      <c r="E4542" s="39" t="s">
        <v>5301</v>
      </c>
    </row>
    <row r="4543" spans="1:5" ht="12.75">
      <c r="A4543" s="35" t="s">
        <v>56</v>
      </c>
      <c r="E4543" s="40" t="s">
        <v>5</v>
      </c>
    </row>
    <row r="4544" spans="1:5" ht="12.75">
      <c r="A4544" t="s">
        <v>57</v>
      </c>
      <c r="E4544" s="39" t="s">
        <v>5</v>
      </c>
    </row>
    <row r="4545" spans="1:13" ht="12.75">
      <c r="A4545" t="s">
        <v>46</v>
      </c>
      <c r="C4545" s="31" t="s">
        <v>4179</v>
      </c>
      <c r="E4545" s="33" t="s">
        <v>5302</v>
      </c>
      <c r="J4545" s="32">
        <f>0</f>
      </c>
      <c s="32">
        <f>0</f>
      </c>
      <c s="32">
        <f>0+L4546+L4550+L4554+L4558+L4562+L4566+L4570+L4574+L4578</f>
      </c>
      <c s="32">
        <f>0+M4546+M4550+M4554+M4558+M4562+M4566+M4570+M4574+M4578</f>
      </c>
    </row>
    <row r="4546" spans="1:16" ht="12.75">
      <c r="A4546" t="s">
        <v>49</v>
      </c>
      <c s="34" t="s">
        <v>5303</v>
      </c>
      <c s="34" t="s">
        <v>5304</v>
      </c>
      <c s="35" t="s">
        <v>5</v>
      </c>
      <c s="6" t="s">
        <v>5305</v>
      </c>
      <c s="36" t="s">
        <v>53</v>
      </c>
      <c s="37">
        <v>1</v>
      </c>
      <c s="36">
        <v>0</v>
      </c>
      <c s="36">
        <f>ROUND(G4546*H4546,6)</f>
      </c>
      <c r="L4546" s="38">
        <v>0</v>
      </c>
      <c s="32">
        <f>ROUND(ROUND(L4546,2)*ROUND(G4546,3),2)</f>
      </c>
      <c s="36" t="s">
        <v>99</v>
      </c>
      <c>
        <f>(M4546*21)/100</f>
      </c>
      <c t="s">
        <v>27</v>
      </c>
    </row>
    <row r="4547" spans="1:5" ht="12.75">
      <c r="A4547" s="35" t="s">
        <v>55</v>
      </c>
      <c r="E4547" s="39" t="s">
        <v>5305</v>
      </c>
    </row>
    <row r="4548" spans="1:5" ht="12.75">
      <c r="A4548" s="35" t="s">
        <v>56</v>
      </c>
      <c r="E4548" s="40" t="s">
        <v>5</v>
      </c>
    </row>
    <row r="4549" spans="1:5" ht="12.75">
      <c r="A4549" t="s">
        <v>57</v>
      </c>
      <c r="E4549" s="39" t="s">
        <v>4965</v>
      </c>
    </row>
    <row r="4550" spans="1:16" ht="12.75">
      <c r="A4550" t="s">
        <v>49</v>
      </c>
      <c s="34" t="s">
        <v>5306</v>
      </c>
      <c s="34" t="s">
        <v>5307</v>
      </c>
      <c s="35" t="s">
        <v>5</v>
      </c>
      <c s="6" t="s">
        <v>5308</v>
      </c>
      <c s="36" t="s">
        <v>53</v>
      </c>
      <c s="37">
        <v>1</v>
      </c>
      <c s="36">
        <v>0.055</v>
      </c>
      <c s="36">
        <f>ROUND(G4550*H4550,6)</f>
      </c>
      <c r="L4550" s="38">
        <v>0</v>
      </c>
      <c s="32">
        <f>ROUND(ROUND(L4550,2)*ROUND(G4550,3),2)</f>
      </c>
      <c s="36" t="s">
        <v>99</v>
      </c>
      <c>
        <f>(M4550*21)/100</f>
      </c>
      <c t="s">
        <v>27</v>
      </c>
    </row>
    <row r="4551" spans="1:5" ht="12.75">
      <c r="A4551" s="35" t="s">
        <v>55</v>
      </c>
      <c r="E4551" s="39" t="s">
        <v>5308</v>
      </c>
    </row>
    <row r="4552" spans="1:5" ht="12.75">
      <c r="A4552" s="35" t="s">
        <v>56</v>
      </c>
      <c r="E4552" s="40" t="s">
        <v>5</v>
      </c>
    </row>
    <row r="4553" spans="1:5" ht="12.75">
      <c r="A4553" t="s">
        <v>57</v>
      </c>
      <c r="E4553" s="39" t="s">
        <v>4937</v>
      </c>
    </row>
    <row r="4554" spans="1:16" ht="25.5">
      <c r="A4554" t="s">
        <v>49</v>
      </c>
      <c s="34" t="s">
        <v>5309</v>
      </c>
      <c s="34" t="s">
        <v>5310</v>
      </c>
      <c s="35" t="s">
        <v>5</v>
      </c>
      <c s="6" t="s">
        <v>5311</v>
      </c>
      <c s="36" t="s">
        <v>423</v>
      </c>
      <c s="37">
        <v>183.7</v>
      </c>
      <c s="36">
        <v>0</v>
      </c>
      <c s="36">
        <f>ROUND(G4554*H4554,6)</f>
      </c>
      <c r="L4554" s="38">
        <v>0</v>
      </c>
      <c s="32">
        <f>ROUND(ROUND(L4554,2)*ROUND(G4554,3),2)</f>
      </c>
      <c s="36" t="s">
        <v>919</v>
      </c>
      <c>
        <f>(M4554*21)/100</f>
      </c>
      <c t="s">
        <v>27</v>
      </c>
    </row>
    <row r="4555" spans="1:5" ht="25.5">
      <c r="A4555" s="35" t="s">
        <v>55</v>
      </c>
      <c r="E4555" s="39" t="s">
        <v>5311</v>
      </c>
    </row>
    <row r="4556" spans="1:5" ht="12.75">
      <c r="A4556" s="35" t="s">
        <v>56</v>
      </c>
      <c r="E4556" s="40" t="s">
        <v>5</v>
      </c>
    </row>
    <row r="4557" spans="1:5" ht="12.75">
      <c r="A4557" t="s">
        <v>57</v>
      </c>
      <c r="E4557" s="39" t="s">
        <v>5</v>
      </c>
    </row>
    <row r="4558" spans="1:16" ht="12.75">
      <c r="A4558" t="s">
        <v>49</v>
      </c>
      <c s="34" t="s">
        <v>5312</v>
      </c>
      <c s="34" t="s">
        <v>5313</v>
      </c>
      <c s="35" t="s">
        <v>5</v>
      </c>
      <c s="6" t="s">
        <v>5314</v>
      </c>
      <c s="36" t="s">
        <v>423</v>
      </c>
      <c s="37">
        <v>183.7</v>
      </c>
      <c s="36">
        <v>0.001</v>
      </c>
      <c s="36">
        <f>ROUND(G4558*H4558,6)</f>
      </c>
      <c r="L4558" s="38">
        <v>0</v>
      </c>
      <c s="32">
        <f>ROUND(ROUND(L4558,2)*ROUND(G4558,3),2)</f>
      </c>
      <c s="36" t="s">
        <v>919</v>
      </c>
      <c>
        <f>(M4558*21)/100</f>
      </c>
      <c t="s">
        <v>27</v>
      </c>
    </row>
    <row r="4559" spans="1:5" ht="12.75">
      <c r="A4559" s="35" t="s">
        <v>55</v>
      </c>
      <c r="E4559" s="39" t="s">
        <v>5314</v>
      </c>
    </row>
    <row r="4560" spans="1:5" ht="12.75">
      <c r="A4560" s="35" t="s">
        <v>56</v>
      </c>
      <c r="E4560" s="40" t="s">
        <v>5</v>
      </c>
    </row>
    <row r="4561" spans="1:5" ht="12.75">
      <c r="A4561" t="s">
        <v>57</v>
      </c>
      <c r="E4561" s="39" t="s">
        <v>5315</v>
      </c>
    </row>
    <row r="4562" spans="1:16" ht="12.75">
      <c r="A4562" t="s">
        <v>49</v>
      </c>
      <c s="34" t="s">
        <v>5316</v>
      </c>
      <c s="34" t="s">
        <v>5317</v>
      </c>
      <c s="35" t="s">
        <v>5</v>
      </c>
      <c s="6" t="s">
        <v>5318</v>
      </c>
      <c s="36" t="s">
        <v>64</v>
      </c>
      <c s="37">
        <v>140.19</v>
      </c>
      <c s="36">
        <v>0</v>
      </c>
      <c s="36">
        <f>ROUND(G4562*H4562,6)</f>
      </c>
      <c r="L4562" s="38">
        <v>0</v>
      </c>
      <c s="32">
        <f>ROUND(ROUND(L4562,2)*ROUND(G4562,3),2)</f>
      </c>
      <c s="36" t="s">
        <v>919</v>
      </c>
      <c>
        <f>(M4562*21)/100</f>
      </c>
      <c t="s">
        <v>27</v>
      </c>
    </row>
    <row r="4563" spans="1:5" ht="12.75">
      <c r="A4563" s="35" t="s">
        <v>55</v>
      </c>
      <c r="E4563" s="39" t="s">
        <v>5318</v>
      </c>
    </row>
    <row r="4564" spans="1:5" ht="12.75">
      <c r="A4564" s="35" t="s">
        <v>56</v>
      </c>
      <c r="E4564" s="40" t="s">
        <v>5</v>
      </c>
    </row>
    <row r="4565" spans="1:5" ht="12.75">
      <c r="A4565" t="s">
        <v>57</v>
      </c>
      <c r="E4565" s="39" t="s">
        <v>5</v>
      </c>
    </row>
    <row r="4566" spans="1:16" ht="25.5">
      <c r="A4566" t="s">
        <v>49</v>
      </c>
      <c s="34" t="s">
        <v>5319</v>
      </c>
      <c s="34" t="s">
        <v>5320</v>
      </c>
      <c s="35" t="s">
        <v>5</v>
      </c>
      <c s="6" t="s">
        <v>5321</v>
      </c>
      <c s="36" t="s">
        <v>53</v>
      </c>
      <c s="37">
        <v>37</v>
      </c>
      <c s="36">
        <v>0.001</v>
      </c>
      <c s="36">
        <f>ROUND(G4566*H4566,6)</f>
      </c>
      <c r="L4566" s="38">
        <v>0</v>
      </c>
      <c s="32">
        <f>ROUND(ROUND(L4566,2)*ROUND(G4566,3),2)</f>
      </c>
      <c s="36" t="s">
        <v>919</v>
      </c>
      <c>
        <f>(M4566*21)/100</f>
      </c>
      <c t="s">
        <v>27</v>
      </c>
    </row>
    <row r="4567" spans="1:5" ht="25.5">
      <c r="A4567" s="35" t="s">
        <v>55</v>
      </c>
      <c r="E4567" s="39" t="s">
        <v>5321</v>
      </c>
    </row>
    <row r="4568" spans="1:5" ht="12.75">
      <c r="A4568" s="35" t="s">
        <v>56</v>
      </c>
      <c r="E4568" s="40" t="s">
        <v>5</v>
      </c>
    </row>
    <row r="4569" spans="1:5" ht="12.75">
      <c r="A4569" t="s">
        <v>57</v>
      </c>
      <c r="E4569" s="39" t="s">
        <v>5</v>
      </c>
    </row>
    <row r="4570" spans="1:16" ht="25.5">
      <c r="A4570" t="s">
        <v>49</v>
      </c>
      <c s="34" t="s">
        <v>5322</v>
      </c>
      <c s="34" t="s">
        <v>5323</v>
      </c>
      <c s="35" t="s">
        <v>5</v>
      </c>
      <c s="6" t="s">
        <v>5324</v>
      </c>
      <c s="36" t="s">
        <v>53</v>
      </c>
      <c s="37">
        <v>1</v>
      </c>
      <c s="36">
        <v>0.001</v>
      </c>
      <c s="36">
        <f>ROUND(G4570*H4570,6)</f>
      </c>
      <c r="L4570" s="38">
        <v>0</v>
      </c>
      <c s="32">
        <f>ROUND(ROUND(L4570,2)*ROUND(G4570,3),2)</f>
      </c>
      <c s="36" t="s">
        <v>919</v>
      </c>
      <c>
        <f>(M4570*21)/100</f>
      </c>
      <c t="s">
        <v>27</v>
      </c>
    </row>
    <row r="4571" spans="1:5" ht="25.5">
      <c r="A4571" s="35" t="s">
        <v>55</v>
      </c>
      <c r="E4571" s="39" t="s">
        <v>5324</v>
      </c>
    </row>
    <row r="4572" spans="1:5" ht="12.75">
      <c r="A4572" s="35" t="s">
        <v>56</v>
      </c>
      <c r="E4572" s="40" t="s">
        <v>5</v>
      </c>
    </row>
    <row r="4573" spans="1:5" ht="12.75">
      <c r="A4573" t="s">
        <v>57</v>
      </c>
      <c r="E4573" s="39" t="s">
        <v>5</v>
      </c>
    </row>
    <row r="4574" spans="1:16" ht="25.5">
      <c r="A4574" t="s">
        <v>49</v>
      </c>
      <c s="34" t="s">
        <v>5325</v>
      </c>
      <c s="34" t="s">
        <v>5326</v>
      </c>
      <c s="35" t="s">
        <v>5</v>
      </c>
      <c s="6" t="s">
        <v>5327</v>
      </c>
      <c s="36" t="s">
        <v>53</v>
      </c>
      <c s="37">
        <v>5</v>
      </c>
      <c s="36">
        <v>0.001</v>
      </c>
      <c s="36">
        <f>ROUND(G4574*H4574,6)</f>
      </c>
      <c r="L4574" s="38">
        <v>0</v>
      </c>
      <c s="32">
        <f>ROUND(ROUND(L4574,2)*ROUND(G4574,3),2)</f>
      </c>
      <c s="36" t="s">
        <v>919</v>
      </c>
      <c>
        <f>(M4574*21)/100</f>
      </c>
      <c t="s">
        <v>27</v>
      </c>
    </row>
    <row r="4575" spans="1:5" ht="25.5">
      <c r="A4575" s="35" t="s">
        <v>55</v>
      </c>
      <c r="E4575" s="39" t="s">
        <v>5327</v>
      </c>
    </row>
    <row r="4576" spans="1:5" ht="12.75">
      <c r="A4576" s="35" t="s">
        <v>56</v>
      </c>
      <c r="E4576" s="40" t="s">
        <v>5</v>
      </c>
    </row>
    <row r="4577" spans="1:5" ht="12.75">
      <c r="A4577" t="s">
        <v>57</v>
      </c>
      <c r="E4577" s="39" t="s">
        <v>5</v>
      </c>
    </row>
    <row r="4578" spans="1:16" ht="25.5">
      <c r="A4578" t="s">
        <v>49</v>
      </c>
      <c s="34" t="s">
        <v>5328</v>
      </c>
      <c s="34" t="s">
        <v>5329</v>
      </c>
      <c s="35" t="s">
        <v>5</v>
      </c>
      <c s="6" t="s">
        <v>5330</v>
      </c>
      <c s="36" t="s">
        <v>932</v>
      </c>
      <c s="37">
        <v>0.282</v>
      </c>
      <c s="36">
        <v>0</v>
      </c>
      <c s="36">
        <f>ROUND(G4578*H4578,6)</f>
      </c>
      <c r="L4578" s="38">
        <v>0</v>
      </c>
      <c s="32">
        <f>ROUND(ROUND(L4578,2)*ROUND(G4578,3),2)</f>
      </c>
      <c s="36" t="s">
        <v>919</v>
      </c>
      <c>
        <f>(M4578*21)/100</f>
      </c>
      <c t="s">
        <v>27</v>
      </c>
    </row>
    <row r="4579" spans="1:5" ht="38.25">
      <c r="A4579" s="35" t="s">
        <v>55</v>
      </c>
      <c r="E4579" s="39" t="s">
        <v>5331</v>
      </c>
    </row>
    <row r="4580" spans="1:5" ht="12.75">
      <c r="A4580" s="35" t="s">
        <v>56</v>
      </c>
      <c r="E4580" s="40" t="s">
        <v>5</v>
      </c>
    </row>
    <row r="4581" spans="1:5" ht="12.75">
      <c r="A4581" t="s">
        <v>57</v>
      </c>
      <c r="E4581" s="39" t="s">
        <v>5</v>
      </c>
    </row>
    <row r="4582" spans="1:13" ht="12.75">
      <c r="A4582" t="s">
        <v>46</v>
      </c>
      <c r="C4582" s="31" t="s">
        <v>4182</v>
      </c>
      <c r="E4582" s="33" t="s">
        <v>5332</v>
      </c>
      <c r="J4582" s="32">
        <f>0</f>
      </c>
      <c s="32">
        <f>0</f>
      </c>
      <c s="32">
        <f>0+L4583+L4587+L4591</f>
      </c>
      <c s="32">
        <f>0+M4583+M4587+M4591</f>
      </c>
    </row>
    <row r="4583" spans="1:16" ht="38.25">
      <c r="A4583" t="s">
        <v>49</v>
      </c>
      <c s="34" t="s">
        <v>5333</v>
      </c>
      <c s="34" t="s">
        <v>5334</v>
      </c>
      <c s="35" t="s">
        <v>5</v>
      </c>
      <c s="6" t="s">
        <v>5335</v>
      </c>
      <c s="36" t="s">
        <v>423</v>
      </c>
      <c s="37">
        <v>6.773</v>
      </c>
      <c s="36">
        <v>0.032301</v>
      </c>
      <c s="36">
        <f>ROUND(G4583*H4583,6)</f>
      </c>
      <c r="L4583" s="38">
        <v>0</v>
      </c>
      <c s="32">
        <f>ROUND(ROUND(L4583,2)*ROUND(G4583,3),2)</f>
      </c>
      <c s="36" t="s">
        <v>919</v>
      </c>
      <c>
        <f>(M4583*21)/100</f>
      </c>
      <c t="s">
        <v>27</v>
      </c>
    </row>
    <row r="4584" spans="1:5" ht="38.25">
      <c r="A4584" s="35" t="s">
        <v>55</v>
      </c>
      <c r="E4584" s="39" t="s">
        <v>5336</v>
      </c>
    </row>
    <row r="4585" spans="1:5" ht="12.75">
      <c r="A4585" s="35" t="s">
        <v>56</v>
      </c>
      <c r="E4585" s="40" t="s">
        <v>5</v>
      </c>
    </row>
    <row r="4586" spans="1:5" ht="12.75">
      <c r="A4586" t="s">
        <v>57</v>
      </c>
      <c r="E4586" s="39" t="s">
        <v>5</v>
      </c>
    </row>
    <row r="4587" spans="1:16" ht="12.75">
      <c r="A4587" t="s">
        <v>49</v>
      </c>
      <c s="34" t="s">
        <v>5337</v>
      </c>
      <c s="34" t="s">
        <v>5338</v>
      </c>
      <c s="35" t="s">
        <v>5</v>
      </c>
      <c s="6" t="s">
        <v>5339</v>
      </c>
      <c s="36" t="s">
        <v>423</v>
      </c>
      <c s="37">
        <v>106.119</v>
      </c>
      <c s="36">
        <v>0</v>
      </c>
      <c s="36">
        <f>ROUND(G4587*H4587,6)</f>
      </c>
      <c r="L4587" s="38">
        <v>0</v>
      </c>
      <c s="32">
        <f>ROUND(ROUND(L4587,2)*ROUND(G4587,3),2)</f>
      </c>
      <c s="36" t="s">
        <v>919</v>
      </c>
      <c>
        <f>(M4587*21)/100</f>
      </c>
      <c t="s">
        <v>27</v>
      </c>
    </row>
    <row r="4588" spans="1:5" ht="12.75">
      <c r="A4588" s="35" t="s">
        <v>55</v>
      </c>
      <c r="E4588" s="39" t="s">
        <v>5339</v>
      </c>
    </row>
    <row r="4589" spans="1:5" ht="12.75">
      <c r="A4589" s="35" t="s">
        <v>56</v>
      </c>
      <c r="E4589" s="40" t="s">
        <v>5</v>
      </c>
    </row>
    <row r="4590" spans="1:5" ht="12.75">
      <c r="A4590" t="s">
        <v>57</v>
      </c>
      <c r="E4590" s="39" t="s">
        <v>5</v>
      </c>
    </row>
    <row r="4591" spans="1:16" ht="12.75">
      <c r="A4591" t="s">
        <v>49</v>
      </c>
      <c s="34" t="s">
        <v>5340</v>
      </c>
      <c s="34" t="s">
        <v>5341</v>
      </c>
      <c s="35" t="s">
        <v>5</v>
      </c>
      <c s="6" t="s">
        <v>5342</v>
      </c>
      <c s="36" t="s">
        <v>423</v>
      </c>
      <c s="37">
        <v>109.303</v>
      </c>
      <c s="36">
        <v>0.0006</v>
      </c>
      <c s="36">
        <f>ROUND(G4591*H4591,6)</f>
      </c>
      <c r="L4591" s="38">
        <v>0</v>
      </c>
      <c s="32">
        <f>ROUND(ROUND(L4591,2)*ROUND(G4591,3),2)</f>
      </c>
      <c s="36" t="s">
        <v>919</v>
      </c>
      <c>
        <f>(M4591*21)/100</f>
      </c>
      <c t="s">
        <v>27</v>
      </c>
    </row>
    <row r="4592" spans="1:5" ht="12.75">
      <c r="A4592" s="35" t="s">
        <v>55</v>
      </c>
      <c r="E4592" s="39" t="s">
        <v>5342</v>
      </c>
    </row>
    <row r="4593" spans="1:5" ht="12.75">
      <c r="A4593" s="35" t="s">
        <v>56</v>
      </c>
      <c r="E4593" s="40" t="s">
        <v>5</v>
      </c>
    </row>
    <row r="4594" spans="1:5" ht="12.75">
      <c r="A4594" t="s">
        <v>57</v>
      </c>
      <c r="E4594" s="39" t="s">
        <v>5</v>
      </c>
    </row>
    <row r="4595" spans="1:13" ht="12.75">
      <c r="A4595" t="s">
        <v>46</v>
      </c>
      <c r="C4595" s="31" t="s">
        <v>125</v>
      </c>
      <c r="E4595" s="33" t="s">
        <v>1082</v>
      </c>
      <c r="J4595" s="32">
        <f>0</f>
      </c>
      <c s="32">
        <f>0</f>
      </c>
      <c s="32">
        <f>0+L4596+L4600+L4604+L4608+L4612+L4616+L4620+L4624+L4628+L4632</f>
      </c>
      <c s="32">
        <f>0+M4596+M4600+M4604+M4608+M4612+M4616+M4620+M4624+M4628+M4632</f>
      </c>
    </row>
    <row r="4596" spans="1:16" ht="25.5">
      <c r="A4596" t="s">
        <v>49</v>
      </c>
      <c s="34" t="s">
        <v>5343</v>
      </c>
      <c s="34" t="s">
        <v>5344</v>
      </c>
      <c s="35" t="s">
        <v>5</v>
      </c>
      <c s="6" t="s">
        <v>5345</v>
      </c>
      <c s="36" t="s">
        <v>64</v>
      </c>
      <c s="37">
        <v>210</v>
      </c>
      <c s="36">
        <v>6E-06</v>
      </c>
      <c s="36">
        <f>ROUND(G4596*H4596,6)</f>
      </c>
      <c r="L4596" s="38">
        <v>0</v>
      </c>
      <c s="32">
        <f>ROUND(ROUND(L4596,2)*ROUND(G4596,3),2)</f>
      </c>
      <c s="36" t="s">
        <v>919</v>
      </c>
      <c>
        <f>(M4596*21)/100</f>
      </c>
      <c t="s">
        <v>27</v>
      </c>
    </row>
    <row r="4597" spans="1:5" ht="25.5">
      <c r="A4597" s="35" t="s">
        <v>55</v>
      </c>
      <c r="E4597" s="39" t="s">
        <v>5345</v>
      </c>
    </row>
    <row r="4598" spans="1:5" ht="12.75">
      <c r="A4598" s="35" t="s">
        <v>56</v>
      </c>
      <c r="E4598" s="40" t="s">
        <v>5</v>
      </c>
    </row>
    <row r="4599" spans="1:5" ht="12.75">
      <c r="A4599" t="s">
        <v>57</v>
      </c>
      <c r="E4599" s="39" t="s">
        <v>5</v>
      </c>
    </row>
    <row r="4600" spans="1:16" ht="12.75">
      <c r="A4600" t="s">
        <v>49</v>
      </c>
      <c s="34" t="s">
        <v>5346</v>
      </c>
      <c s="34" t="s">
        <v>5347</v>
      </c>
      <c s="35" t="s">
        <v>5</v>
      </c>
      <c s="6" t="s">
        <v>5348</v>
      </c>
      <c s="36" t="s">
        <v>64</v>
      </c>
      <c s="37">
        <v>213.15</v>
      </c>
      <c s="36">
        <v>0.0017</v>
      </c>
      <c s="36">
        <f>ROUND(G4600*H4600,6)</f>
      </c>
      <c r="L4600" s="38">
        <v>0</v>
      </c>
      <c s="32">
        <f>ROUND(ROUND(L4600,2)*ROUND(G4600,3),2)</f>
      </c>
      <c s="36" t="s">
        <v>919</v>
      </c>
      <c>
        <f>(M4600*21)/100</f>
      </c>
      <c t="s">
        <v>27</v>
      </c>
    </row>
    <row r="4601" spans="1:5" ht="12.75">
      <c r="A4601" s="35" t="s">
        <v>55</v>
      </c>
      <c r="E4601" s="39" t="s">
        <v>5348</v>
      </c>
    </row>
    <row r="4602" spans="1:5" ht="12.75">
      <c r="A4602" s="35" t="s">
        <v>56</v>
      </c>
      <c r="E4602" s="40" t="s">
        <v>5</v>
      </c>
    </row>
    <row r="4603" spans="1:5" ht="12.75">
      <c r="A4603" t="s">
        <v>57</v>
      </c>
      <c r="E4603" s="39" t="s">
        <v>5</v>
      </c>
    </row>
    <row r="4604" spans="1:16" ht="25.5">
      <c r="A4604" t="s">
        <v>49</v>
      </c>
      <c s="34" t="s">
        <v>5349</v>
      </c>
      <c s="34" t="s">
        <v>5350</v>
      </c>
      <c s="35" t="s">
        <v>5</v>
      </c>
      <c s="6" t="s">
        <v>5351</v>
      </c>
      <c s="36" t="s">
        <v>64</v>
      </c>
      <c s="37">
        <v>140</v>
      </c>
      <c s="36">
        <v>6E-06</v>
      </c>
      <c s="36">
        <f>ROUND(G4604*H4604,6)</f>
      </c>
      <c r="L4604" s="38">
        <v>0</v>
      </c>
      <c s="32">
        <f>ROUND(ROUND(L4604,2)*ROUND(G4604,3),2)</f>
      </c>
      <c s="36" t="s">
        <v>919</v>
      </c>
      <c>
        <f>(M4604*21)/100</f>
      </c>
      <c t="s">
        <v>27</v>
      </c>
    </row>
    <row r="4605" spans="1:5" ht="25.5">
      <c r="A4605" s="35" t="s">
        <v>55</v>
      </c>
      <c r="E4605" s="39" t="s">
        <v>5351</v>
      </c>
    </row>
    <row r="4606" spans="1:5" ht="12.75">
      <c r="A4606" s="35" t="s">
        <v>56</v>
      </c>
      <c r="E4606" s="40" t="s">
        <v>5</v>
      </c>
    </row>
    <row r="4607" spans="1:5" ht="12.75">
      <c r="A4607" t="s">
        <v>57</v>
      </c>
      <c r="E4607" s="39" t="s">
        <v>5</v>
      </c>
    </row>
    <row r="4608" spans="1:16" ht="12.75">
      <c r="A4608" t="s">
        <v>49</v>
      </c>
      <c s="34" t="s">
        <v>5352</v>
      </c>
      <c s="34" t="s">
        <v>5353</v>
      </c>
      <c s="35" t="s">
        <v>5</v>
      </c>
      <c s="6" t="s">
        <v>5354</v>
      </c>
      <c s="36" t="s">
        <v>64</v>
      </c>
      <c s="37">
        <v>142.1</v>
      </c>
      <c s="36">
        <v>0.00222</v>
      </c>
      <c s="36">
        <f>ROUND(G4608*H4608,6)</f>
      </c>
      <c r="L4608" s="38">
        <v>0</v>
      </c>
      <c s="32">
        <f>ROUND(ROUND(L4608,2)*ROUND(G4608,3),2)</f>
      </c>
      <c s="36" t="s">
        <v>919</v>
      </c>
      <c>
        <f>(M4608*21)/100</f>
      </c>
      <c t="s">
        <v>27</v>
      </c>
    </row>
    <row r="4609" spans="1:5" ht="12.75">
      <c r="A4609" s="35" t="s">
        <v>55</v>
      </c>
      <c r="E4609" s="39" t="s">
        <v>5354</v>
      </c>
    </row>
    <row r="4610" spans="1:5" ht="12.75">
      <c r="A4610" s="35" t="s">
        <v>56</v>
      </c>
      <c r="E4610" s="40" t="s">
        <v>5</v>
      </c>
    </row>
    <row r="4611" spans="1:5" ht="12.75">
      <c r="A4611" t="s">
        <v>57</v>
      </c>
      <c r="E4611" s="39" t="s">
        <v>5</v>
      </c>
    </row>
    <row r="4612" spans="1:16" ht="25.5">
      <c r="A4612" t="s">
        <v>49</v>
      </c>
      <c s="34" t="s">
        <v>5355</v>
      </c>
      <c s="34" t="s">
        <v>5356</v>
      </c>
      <c s="35" t="s">
        <v>5</v>
      </c>
      <c s="6" t="s">
        <v>5357</v>
      </c>
      <c s="36" t="s">
        <v>64</v>
      </c>
      <c s="37">
        <v>85</v>
      </c>
      <c s="36">
        <v>1.1E-05</v>
      </c>
      <c s="36">
        <f>ROUND(G4612*H4612,6)</f>
      </c>
      <c r="L4612" s="38">
        <v>0</v>
      </c>
      <c s="32">
        <f>ROUND(ROUND(L4612,2)*ROUND(G4612,3),2)</f>
      </c>
      <c s="36" t="s">
        <v>919</v>
      </c>
      <c>
        <f>(M4612*21)/100</f>
      </c>
      <c t="s">
        <v>27</v>
      </c>
    </row>
    <row r="4613" spans="1:5" ht="25.5">
      <c r="A4613" s="35" t="s">
        <v>55</v>
      </c>
      <c r="E4613" s="39" t="s">
        <v>5357</v>
      </c>
    </row>
    <row r="4614" spans="1:5" ht="12.75">
      <c r="A4614" s="35" t="s">
        <v>56</v>
      </c>
      <c r="E4614" s="40" t="s">
        <v>5</v>
      </c>
    </row>
    <row r="4615" spans="1:5" ht="12.75">
      <c r="A4615" t="s">
        <v>57</v>
      </c>
      <c r="E4615" s="39" t="s">
        <v>5</v>
      </c>
    </row>
    <row r="4616" spans="1:16" ht="12.75">
      <c r="A4616" t="s">
        <v>49</v>
      </c>
      <c s="34" t="s">
        <v>5358</v>
      </c>
      <c s="34" t="s">
        <v>5359</v>
      </c>
      <c s="35" t="s">
        <v>5</v>
      </c>
      <c s="6" t="s">
        <v>5360</v>
      </c>
      <c s="36" t="s">
        <v>64</v>
      </c>
      <c s="37">
        <v>86.275</v>
      </c>
      <c s="36">
        <v>0.00361</v>
      </c>
      <c s="36">
        <f>ROUND(G4616*H4616,6)</f>
      </c>
      <c r="L4616" s="38">
        <v>0</v>
      </c>
      <c s="32">
        <f>ROUND(ROUND(L4616,2)*ROUND(G4616,3),2)</f>
      </c>
      <c s="36" t="s">
        <v>919</v>
      </c>
      <c>
        <f>(M4616*21)/100</f>
      </c>
      <c t="s">
        <v>27</v>
      </c>
    </row>
    <row r="4617" spans="1:5" ht="12.75">
      <c r="A4617" s="35" t="s">
        <v>55</v>
      </c>
      <c r="E4617" s="39" t="s">
        <v>5360</v>
      </c>
    </row>
    <row r="4618" spans="1:5" ht="12.75">
      <c r="A4618" s="35" t="s">
        <v>56</v>
      </c>
      <c r="E4618" s="40" t="s">
        <v>5</v>
      </c>
    </row>
    <row r="4619" spans="1:5" ht="12.75">
      <c r="A4619" t="s">
        <v>57</v>
      </c>
      <c r="E4619" s="39" t="s">
        <v>5</v>
      </c>
    </row>
    <row r="4620" spans="1:16" ht="25.5">
      <c r="A4620" t="s">
        <v>49</v>
      </c>
      <c s="34" t="s">
        <v>5361</v>
      </c>
      <c s="34" t="s">
        <v>5362</v>
      </c>
      <c s="35" t="s">
        <v>5</v>
      </c>
      <c s="6" t="s">
        <v>5363</v>
      </c>
      <c s="36" t="s">
        <v>64</v>
      </c>
      <c s="37">
        <v>70</v>
      </c>
      <c s="36">
        <v>1.3E-05</v>
      </c>
      <c s="36">
        <f>ROUND(G4620*H4620,6)</f>
      </c>
      <c r="L4620" s="38">
        <v>0</v>
      </c>
      <c s="32">
        <f>ROUND(ROUND(L4620,2)*ROUND(G4620,3),2)</f>
      </c>
      <c s="36" t="s">
        <v>919</v>
      </c>
      <c>
        <f>(M4620*21)/100</f>
      </c>
      <c t="s">
        <v>27</v>
      </c>
    </row>
    <row r="4621" spans="1:5" ht="25.5">
      <c r="A4621" s="35" t="s">
        <v>55</v>
      </c>
      <c r="E4621" s="39" t="s">
        <v>5363</v>
      </c>
    </row>
    <row r="4622" spans="1:5" ht="12.75">
      <c r="A4622" s="35" t="s">
        <v>56</v>
      </c>
      <c r="E4622" s="40" t="s">
        <v>5</v>
      </c>
    </row>
    <row r="4623" spans="1:5" ht="12.75">
      <c r="A4623" t="s">
        <v>57</v>
      </c>
      <c r="E4623" s="39" t="s">
        <v>5</v>
      </c>
    </row>
    <row r="4624" spans="1:16" ht="12.75">
      <c r="A4624" t="s">
        <v>49</v>
      </c>
      <c s="34" t="s">
        <v>5364</v>
      </c>
      <c s="34" t="s">
        <v>5365</v>
      </c>
      <c s="35" t="s">
        <v>5</v>
      </c>
      <c s="6" t="s">
        <v>5366</v>
      </c>
      <c s="36" t="s">
        <v>64</v>
      </c>
      <c s="37">
        <v>70</v>
      </c>
      <c s="36">
        <v>0.0057</v>
      </c>
      <c s="36">
        <f>ROUND(G4624*H4624,6)</f>
      </c>
      <c r="L4624" s="38">
        <v>0</v>
      </c>
      <c s="32">
        <f>ROUND(ROUND(L4624,2)*ROUND(G4624,3),2)</f>
      </c>
      <c s="36" t="s">
        <v>919</v>
      </c>
      <c>
        <f>(M4624*21)/100</f>
      </c>
      <c t="s">
        <v>27</v>
      </c>
    </row>
    <row r="4625" spans="1:5" ht="12.75">
      <c r="A4625" s="35" t="s">
        <v>55</v>
      </c>
      <c r="E4625" s="39" t="s">
        <v>5366</v>
      </c>
    </row>
    <row r="4626" spans="1:5" ht="12.75">
      <c r="A4626" s="35" t="s">
        <v>56</v>
      </c>
      <c r="E4626" s="40" t="s">
        <v>5</v>
      </c>
    </row>
    <row r="4627" spans="1:5" ht="12.75">
      <c r="A4627" t="s">
        <v>57</v>
      </c>
      <c r="E4627" s="39" t="s">
        <v>5</v>
      </c>
    </row>
    <row r="4628" spans="1:16" ht="25.5">
      <c r="A4628" t="s">
        <v>49</v>
      </c>
      <c s="34" t="s">
        <v>5367</v>
      </c>
      <c s="34" t="s">
        <v>5368</v>
      </c>
      <c s="35" t="s">
        <v>5</v>
      </c>
      <c s="6" t="s">
        <v>5369</v>
      </c>
      <c s="36" t="s">
        <v>236</v>
      </c>
      <c s="37">
        <v>3.46</v>
      </c>
      <c s="36">
        <v>1.685444</v>
      </c>
      <c s="36">
        <f>ROUND(G4628*H4628,6)</f>
      </c>
      <c r="L4628" s="38">
        <v>0</v>
      </c>
      <c s="32">
        <f>ROUND(ROUND(L4628,2)*ROUND(G4628,3),2)</f>
      </c>
      <c s="36" t="s">
        <v>919</v>
      </c>
      <c>
        <f>(M4628*21)/100</f>
      </c>
      <c t="s">
        <v>27</v>
      </c>
    </row>
    <row r="4629" spans="1:5" ht="51">
      <c r="A4629" s="35" t="s">
        <v>55</v>
      </c>
      <c r="E4629" s="39" t="s">
        <v>5370</v>
      </c>
    </row>
    <row r="4630" spans="1:5" ht="12.75">
      <c r="A4630" s="35" t="s">
        <v>56</v>
      </c>
      <c r="E4630" s="40" t="s">
        <v>5</v>
      </c>
    </row>
    <row r="4631" spans="1:5" ht="12.75">
      <c r="A4631" t="s">
        <v>57</v>
      </c>
      <c r="E4631" s="39" t="s">
        <v>5</v>
      </c>
    </row>
    <row r="4632" spans="1:16" ht="25.5">
      <c r="A4632" t="s">
        <v>49</v>
      </c>
      <c s="34" t="s">
        <v>5371</v>
      </c>
      <c s="34" t="s">
        <v>5372</v>
      </c>
      <c s="35" t="s">
        <v>5</v>
      </c>
      <c s="6" t="s">
        <v>5369</v>
      </c>
      <c s="36" t="s">
        <v>236</v>
      </c>
      <c s="37">
        <v>6.13</v>
      </c>
      <c s="36">
        <v>1.459136</v>
      </c>
      <c s="36">
        <f>ROUND(G4632*H4632,6)</f>
      </c>
      <c r="L4632" s="38">
        <v>0</v>
      </c>
      <c s="32">
        <f>ROUND(ROUND(L4632,2)*ROUND(G4632,3),2)</f>
      </c>
      <c s="36" t="s">
        <v>919</v>
      </c>
      <c>
        <f>(M4632*21)/100</f>
      </c>
      <c t="s">
        <v>27</v>
      </c>
    </row>
    <row r="4633" spans="1:5" ht="51">
      <c r="A4633" s="35" t="s">
        <v>55</v>
      </c>
      <c r="E4633" s="39" t="s">
        <v>5373</v>
      </c>
    </row>
    <row r="4634" spans="1:5" ht="12.75">
      <c r="A4634" s="35" t="s">
        <v>56</v>
      </c>
      <c r="E4634" s="40" t="s">
        <v>5</v>
      </c>
    </row>
    <row r="4635" spans="1:5" ht="12.75">
      <c r="A4635" t="s">
        <v>57</v>
      </c>
      <c r="E4635" s="39" t="s">
        <v>5</v>
      </c>
    </row>
    <row r="4636" spans="1:13" ht="12.75">
      <c r="A4636" t="s">
        <v>46</v>
      </c>
      <c r="C4636" s="31" t="s">
        <v>128</v>
      </c>
      <c r="E4636" s="33" t="s">
        <v>974</v>
      </c>
      <c r="J4636" s="32">
        <f>0</f>
      </c>
      <c s="32">
        <f>0</f>
      </c>
      <c s="32">
        <f>0+L4637+L4641+L4645+L4649+L4653+L4657+L4661+L4665+L4669+L4673+L4677+L4681+L4685+L4689+L4693+L4697+L4701+L4705+L4709</f>
      </c>
      <c s="32">
        <f>0+M4637+M4641+M4645+M4649+M4653+M4657+M4661+M4665+M4669+M4673+M4677+M4681+M4685+M4689+M4693+M4697+M4701+M4705+M4709</f>
      </c>
    </row>
    <row r="4637" spans="1:16" ht="25.5">
      <c r="A4637" t="s">
        <v>49</v>
      </c>
      <c s="34" t="s">
        <v>5374</v>
      </c>
      <c s="34" t="s">
        <v>5375</v>
      </c>
      <c s="35" t="s">
        <v>5</v>
      </c>
      <c s="6" t="s">
        <v>5376</v>
      </c>
      <c s="36" t="s">
        <v>64</v>
      </c>
      <c s="37">
        <v>36</v>
      </c>
      <c s="36">
        <v>0.377028</v>
      </c>
      <c s="36">
        <f>ROUND(G4637*H4637,6)</f>
      </c>
      <c r="L4637" s="38">
        <v>0</v>
      </c>
      <c s="32">
        <f>ROUND(ROUND(L4637,2)*ROUND(G4637,3),2)</f>
      </c>
      <c s="36" t="s">
        <v>919</v>
      </c>
      <c>
        <f>(M4637*21)/100</f>
      </c>
      <c t="s">
        <v>27</v>
      </c>
    </row>
    <row r="4638" spans="1:5" ht="25.5">
      <c r="A4638" s="35" t="s">
        <v>55</v>
      </c>
      <c r="E4638" s="39" t="s">
        <v>5376</v>
      </c>
    </row>
    <row r="4639" spans="1:5" ht="12.75">
      <c r="A4639" s="35" t="s">
        <v>56</v>
      </c>
      <c r="E4639" s="40" t="s">
        <v>5</v>
      </c>
    </row>
    <row r="4640" spans="1:5" ht="12.75">
      <c r="A4640" t="s">
        <v>57</v>
      </c>
      <c r="E4640" s="39" t="s">
        <v>5</v>
      </c>
    </row>
    <row r="4641" spans="1:16" ht="25.5">
      <c r="A4641" t="s">
        <v>49</v>
      </c>
      <c s="34" t="s">
        <v>5377</v>
      </c>
      <c s="34" t="s">
        <v>5378</v>
      </c>
      <c s="35" t="s">
        <v>5</v>
      </c>
      <c s="6" t="s">
        <v>5379</v>
      </c>
      <c s="36" t="s">
        <v>423</v>
      </c>
      <c s="37">
        <v>2092.5</v>
      </c>
      <c s="36">
        <v>0</v>
      </c>
      <c s="36">
        <f>ROUND(G4641*H4641,6)</f>
      </c>
      <c r="L4641" s="38">
        <v>0</v>
      </c>
      <c s="32">
        <f>ROUND(ROUND(L4641,2)*ROUND(G4641,3),2)</f>
      </c>
      <c s="36" t="s">
        <v>919</v>
      </c>
      <c>
        <f>(M4641*21)/100</f>
      </c>
      <c t="s">
        <v>27</v>
      </c>
    </row>
    <row r="4642" spans="1:5" ht="25.5">
      <c r="A4642" s="35" t="s">
        <v>55</v>
      </c>
      <c r="E4642" s="39" t="s">
        <v>5379</v>
      </c>
    </row>
    <row r="4643" spans="1:5" ht="12.75">
      <c r="A4643" s="35" t="s">
        <v>56</v>
      </c>
      <c r="E4643" s="40" t="s">
        <v>5</v>
      </c>
    </row>
    <row r="4644" spans="1:5" ht="12.75">
      <c r="A4644" t="s">
        <v>57</v>
      </c>
      <c r="E4644" s="39" t="s">
        <v>5380</v>
      </c>
    </row>
    <row r="4645" spans="1:16" ht="25.5">
      <c r="A4645" t="s">
        <v>49</v>
      </c>
      <c s="34" t="s">
        <v>5381</v>
      </c>
      <c s="34" t="s">
        <v>5382</v>
      </c>
      <c s="35" t="s">
        <v>5</v>
      </c>
      <c s="6" t="s">
        <v>5383</v>
      </c>
      <c s="36" t="s">
        <v>423</v>
      </c>
      <c s="37">
        <v>62775</v>
      </c>
      <c s="36">
        <v>0</v>
      </c>
      <c s="36">
        <f>ROUND(G4645*H4645,6)</f>
      </c>
      <c r="L4645" s="38">
        <v>0</v>
      </c>
      <c s="32">
        <f>ROUND(ROUND(L4645,2)*ROUND(G4645,3),2)</f>
      </c>
      <c s="36" t="s">
        <v>919</v>
      </c>
      <c>
        <f>(M4645*21)/100</f>
      </c>
      <c t="s">
        <v>27</v>
      </c>
    </row>
    <row r="4646" spans="1:5" ht="38.25">
      <c r="A4646" s="35" t="s">
        <v>55</v>
      </c>
      <c r="E4646" s="39" t="s">
        <v>5384</v>
      </c>
    </row>
    <row r="4647" spans="1:5" ht="12.75">
      <c r="A4647" s="35" t="s">
        <v>56</v>
      </c>
      <c r="E4647" s="40" t="s">
        <v>5</v>
      </c>
    </row>
    <row r="4648" spans="1:5" ht="12.75">
      <c r="A4648" t="s">
        <v>57</v>
      </c>
      <c r="E4648" s="39" t="s">
        <v>5</v>
      </c>
    </row>
    <row r="4649" spans="1:16" ht="25.5">
      <c r="A4649" t="s">
        <v>49</v>
      </c>
      <c s="34" t="s">
        <v>5385</v>
      </c>
      <c s="34" t="s">
        <v>5386</v>
      </c>
      <c s="35" t="s">
        <v>5</v>
      </c>
      <c s="6" t="s">
        <v>5387</v>
      </c>
      <c s="36" t="s">
        <v>423</v>
      </c>
      <c s="37">
        <v>2092.5</v>
      </c>
      <c s="36">
        <v>0</v>
      </c>
      <c s="36">
        <f>ROUND(G4649*H4649,6)</f>
      </c>
      <c r="L4649" s="38">
        <v>0</v>
      </c>
      <c s="32">
        <f>ROUND(ROUND(L4649,2)*ROUND(G4649,3),2)</f>
      </c>
      <c s="36" t="s">
        <v>919</v>
      </c>
      <c>
        <f>(M4649*21)/100</f>
      </c>
      <c t="s">
        <v>27</v>
      </c>
    </row>
    <row r="4650" spans="1:5" ht="25.5">
      <c r="A4650" s="35" t="s">
        <v>55</v>
      </c>
      <c r="E4650" s="39" t="s">
        <v>5387</v>
      </c>
    </row>
    <row r="4651" spans="1:5" ht="12.75">
      <c r="A4651" s="35" t="s">
        <v>56</v>
      </c>
      <c r="E4651" s="40" t="s">
        <v>5</v>
      </c>
    </row>
    <row r="4652" spans="1:5" ht="12.75">
      <c r="A4652" t="s">
        <v>57</v>
      </c>
      <c r="E4652" s="39" t="s">
        <v>5</v>
      </c>
    </row>
    <row r="4653" spans="1:16" ht="25.5">
      <c r="A4653" t="s">
        <v>49</v>
      </c>
      <c s="34" t="s">
        <v>5388</v>
      </c>
      <c s="34" t="s">
        <v>5389</v>
      </c>
      <c s="35" t="s">
        <v>5</v>
      </c>
      <c s="6" t="s">
        <v>5390</v>
      </c>
      <c s="36" t="s">
        <v>423</v>
      </c>
      <c s="37">
        <v>2847.9</v>
      </c>
      <c s="36">
        <v>0.00013</v>
      </c>
      <c s="36">
        <f>ROUND(G4653*H4653,6)</f>
      </c>
      <c r="L4653" s="38">
        <v>0</v>
      </c>
      <c s="32">
        <f>ROUND(ROUND(L4653,2)*ROUND(G4653,3),2)</f>
      </c>
      <c s="36" t="s">
        <v>919</v>
      </c>
      <c>
        <f>(M4653*21)/100</f>
      </c>
      <c t="s">
        <v>27</v>
      </c>
    </row>
    <row r="4654" spans="1:5" ht="25.5">
      <c r="A4654" s="35" t="s">
        <v>55</v>
      </c>
      <c r="E4654" s="39" t="s">
        <v>5390</v>
      </c>
    </row>
    <row r="4655" spans="1:5" ht="12.75">
      <c r="A4655" s="35" t="s">
        <v>56</v>
      </c>
      <c r="E4655" s="40" t="s">
        <v>5</v>
      </c>
    </row>
    <row r="4656" spans="1:5" ht="12.75">
      <c r="A4656" t="s">
        <v>57</v>
      </c>
      <c r="E4656" s="39" t="s">
        <v>5</v>
      </c>
    </row>
    <row r="4657" spans="1:16" ht="25.5">
      <c r="A4657" t="s">
        <v>49</v>
      </c>
      <c s="34" t="s">
        <v>5391</v>
      </c>
      <c s="34" t="s">
        <v>5392</v>
      </c>
      <c s="35" t="s">
        <v>5</v>
      </c>
      <c s="6" t="s">
        <v>5393</v>
      </c>
      <c s="36" t="s">
        <v>423</v>
      </c>
      <c s="37">
        <v>2847.9</v>
      </c>
      <c s="36">
        <v>3.5E-05</v>
      </c>
      <c s="36">
        <f>ROUND(G4657*H4657,6)</f>
      </c>
      <c r="L4657" s="38">
        <v>0</v>
      </c>
      <c s="32">
        <f>ROUND(ROUND(L4657,2)*ROUND(G4657,3),2)</f>
      </c>
      <c s="36" t="s">
        <v>919</v>
      </c>
      <c>
        <f>(M4657*21)/100</f>
      </c>
      <c t="s">
        <v>27</v>
      </c>
    </row>
    <row r="4658" spans="1:5" ht="25.5">
      <c r="A4658" s="35" t="s">
        <v>55</v>
      </c>
      <c r="E4658" s="39" t="s">
        <v>5393</v>
      </c>
    </row>
    <row r="4659" spans="1:5" ht="12.75">
      <c r="A4659" s="35" t="s">
        <v>56</v>
      </c>
      <c r="E4659" s="40" t="s">
        <v>5</v>
      </c>
    </row>
    <row r="4660" spans="1:5" ht="12.75">
      <c r="A4660" t="s">
        <v>57</v>
      </c>
      <c r="E4660" s="39" t="s">
        <v>5</v>
      </c>
    </row>
    <row r="4661" spans="1:16" ht="12.75">
      <c r="A4661" t="s">
        <v>49</v>
      </c>
      <c s="34" t="s">
        <v>5394</v>
      </c>
      <c s="34" t="s">
        <v>5395</v>
      </c>
      <c s="35" t="s">
        <v>5</v>
      </c>
      <c s="6" t="s">
        <v>5396</v>
      </c>
      <c s="36" t="s">
        <v>53</v>
      </c>
      <c s="37">
        <v>16</v>
      </c>
      <c s="36">
        <v>0.000176</v>
      </c>
      <c s="36">
        <f>ROUND(G4661*H4661,6)</f>
      </c>
      <c r="L4661" s="38">
        <v>0</v>
      </c>
      <c s="32">
        <f>ROUND(ROUND(L4661,2)*ROUND(G4661,3),2)</f>
      </c>
      <c s="36" t="s">
        <v>919</v>
      </c>
      <c>
        <f>(M4661*21)/100</f>
      </c>
      <c t="s">
        <v>27</v>
      </c>
    </row>
    <row r="4662" spans="1:5" ht="12.75">
      <c r="A4662" s="35" t="s">
        <v>55</v>
      </c>
      <c r="E4662" s="39" t="s">
        <v>5396</v>
      </c>
    </row>
    <row r="4663" spans="1:5" ht="12.75">
      <c r="A4663" s="35" t="s">
        <v>56</v>
      </c>
      <c r="E4663" s="40" t="s">
        <v>5</v>
      </c>
    </row>
    <row r="4664" spans="1:5" ht="12.75">
      <c r="A4664" t="s">
        <v>57</v>
      </c>
      <c r="E4664" s="39" t="s">
        <v>5</v>
      </c>
    </row>
    <row r="4665" spans="1:16" ht="12.75">
      <c r="A4665" t="s">
        <v>49</v>
      </c>
      <c s="34" t="s">
        <v>5397</v>
      </c>
      <c s="34" t="s">
        <v>5398</v>
      </c>
      <c s="35" t="s">
        <v>5</v>
      </c>
      <c s="6" t="s">
        <v>5399</v>
      </c>
      <c s="36" t="s">
        <v>53</v>
      </c>
      <c s="37">
        <v>13</v>
      </c>
      <c s="36">
        <v>0.012</v>
      </c>
      <c s="36">
        <f>ROUND(G4665*H4665,6)</f>
      </c>
      <c r="L4665" s="38">
        <v>0</v>
      </c>
      <c s="32">
        <f>ROUND(ROUND(L4665,2)*ROUND(G4665,3),2)</f>
      </c>
      <c s="36" t="s">
        <v>919</v>
      </c>
      <c>
        <f>(M4665*21)/100</f>
      </c>
      <c t="s">
        <v>27</v>
      </c>
    </row>
    <row r="4666" spans="1:5" ht="12.75">
      <c r="A4666" s="35" t="s">
        <v>55</v>
      </c>
      <c r="E4666" s="39" t="s">
        <v>5399</v>
      </c>
    </row>
    <row r="4667" spans="1:5" ht="12.75">
      <c r="A4667" s="35" t="s">
        <v>56</v>
      </c>
      <c r="E4667" s="40" t="s">
        <v>5</v>
      </c>
    </row>
    <row r="4668" spans="1:5" ht="12.75">
      <c r="A4668" t="s">
        <v>57</v>
      </c>
      <c r="E4668" s="39" t="s">
        <v>5</v>
      </c>
    </row>
    <row r="4669" spans="1:16" ht="12.75">
      <c r="A4669" t="s">
        <v>49</v>
      </c>
      <c s="34" t="s">
        <v>5400</v>
      </c>
      <c s="34" t="s">
        <v>5401</v>
      </c>
      <c s="35" t="s">
        <v>5</v>
      </c>
      <c s="6" t="s">
        <v>5402</v>
      </c>
      <c s="36" t="s">
        <v>53</v>
      </c>
      <c s="37">
        <v>3</v>
      </c>
      <c s="36">
        <v>0.004</v>
      </c>
      <c s="36">
        <f>ROUND(G4669*H4669,6)</f>
      </c>
      <c r="L4669" s="38">
        <v>0</v>
      </c>
      <c s="32">
        <f>ROUND(ROUND(L4669,2)*ROUND(G4669,3),2)</f>
      </c>
      <c s="36" t="s">
        <v>919</v>
      </c>
      <c>
        <f>(M4669*21)/100</f>
      </c>
      <c t="s">
        <v>27</v>
      </c>
    </row>
    <row r="4670" spans="1:5" ht="12.75">
      <c r="A4670" s="35" t="s">
        <v>55</v>
      </c>
      <c r="E4670" s="39" t="s">
        <v>5402</v>
      </c>
    </row>
    <row r="4671" spans="1:5" ht="12.75">
      <c r="A4671" s="35" t="s">
        <v>56</v>
      </c>
      <c r="E4671" s="40" t="s">
        <v>5</v>
      </c>
    </row>
    <row r="4672" spans="1:5" ht="12.75">
      <c r="A4672" t="s">
        <v>57</v>
      </c>
      <c r="E4672" s="39" t="s">
        <v>5</v>
      </c>
    </row>
    <row r="4673" spans="1:16" ht="12.75">
      <c r="A4673" t="s">
        <v>49</v>
      </c>
      <c s="34" t="s">
        <v>5403</v>
      </c>
      <c s="34" t="s">
        <v>5404</v>
      </c>
      <c s="35" t="s">
        <v>5</v>
      </c>
      <c s="6" t="s">
        <v>5405</v>
      </c>
      <c s="36" t="s">
        <v>865</v>
      </c>
      <c s="37">
        <v>1</v>
      </c>
      <c s="36">
        <v>0.00018</v>
      </c>
      <c s="36">
        <f>ROUND(G4673*H4673,6)</f>
      </c>
      <c r="L4673" s="38">
        <v>0</v>
      </c>
      <c s="32">
        <f>ROUND(ROUND(L4673,2)*ROUND(G4673,3),2)</f>
      </c>
      <c s="36" t="s">
        <v>99</v>
      </c>
      <c>
        <f>(M4673*21)/100</f>
      </c>
      <c t="s">
        <v>27</v>
      </c>
    </row>
    <row r="4674" spans="1:5" ht="12.75">
      <c r="A4674" s="35" t="s">
        <v>55</v>
      </c>
      <c r="E4674" s="39" t="s">
        <v>5405</v>
      </c>
    </row>
    <row r="4675" spans="1:5" ht="12.75">
      <c r="A4675" s="35" t="s">
        <v>56</v>
      </c>
      <c r="E4675" s="40" t="s">
        <v>5</v>
      </c>
    </row>
    <row r="4676" spans="1:5" ht="12.75">
      <c r="A4676" t="s">
        <v>57</v>
      </c>
      <c r="E4676" s="39" t="s">
        <v>5</v>
      </c>
    </row>
    <row r="4677" spans="1:16" ht="12.75">
      <c r="A4677" t="s">
        <v>49</v>
      </c>
      <c s="34" t="s">
        <v>5406</v>
      </c>
      <c s="34" t="s">
        <v>5407</v>
      </c>
      <c s="35" t="s">
        <v>5</v>
      </c>
      <c s="6" t="s">
        <v>5408</v>
      </c>
      <c s="36" t="s">
        <v>423</v>
      </c>
      <c s="37">
        <v>1</v>
      </c>
      <c s="36">
        <v>0</v>
      </c>
      <c s="36">
        <f>ROUND(G4677*H4677,6)</f>
      </c>
      <c r="L4677" s="38">
        <v>0</v>
      </c>
      <c s="32">
        <f>ROUND(ROUND(L4677,2)*ROUND(G4677,3),2)</f>
      </c>
      <c s="36" t="s">
        <v>99</v>
      </c>
      <c>
        <f>(M4677*21)/100</f>
      </c>
      <c t="s">
        <v>27</v>
      </c>
    </row>
    <row r="4678" spans="1:5" ht="12.75">
      <c r="A4678" s="35" t="s">
        <v>55</v>
      </c>
      <c r="E4678" s="39" t="s">
        <v>5408</v>
      </c>
    </row>
    <row r="4679" spans="1:5" ht="12.75">
      <c r="A4679" s="35" t="s">
        <v>56</v>
      </c>
      <c r="E4679" s="40" t="s">
        <v>5</v>
      </c>
    </row>
    <row r="4680" spans="1:5" ht="12.75">
      <c r="A4680" t="s">
        <v>57</v>
      </c>
      <c r="E4680" s="39" t="s">
        <v>2233</v>
      </c>
    </row>
    <row r="4681" spans="1:16" ht="12.75">
      <c r="A4681" t="s">
        <v>49</v>
      </c>
      <c s="34" t="s">
        <v>5409</v>
      </c>
      <c s="34" t="s">
        <v>5410</v>
      </c>
      <c s="35" t="s">
        <v>5</v>
      </c>
      <c s="6" t="s">
        <v>5411</v>
      </c>
      <c s="36" t="s">
        <v>865</v>
      </c>
      <c s="37">
        <v>1</v>
      </c>
      <c s="36">
        <v>0</v>
      </c>
      <c s="36">
        <f>ROUND(G4681*H4681,6)</f>
      </c>
      <c r="L4681" s="38">
        <v>0</v>
      </c>
      <c s="32">
        <f>ROUND(ROUND(L4681,2)*ROUND(G4681,3),2)</f>
      </c>
      <c s="36" t="s">
        <v>99</v>
      </c>
      <c>
        <f>(M4681*21)/100</f>
      </c>
      <c t="s">
        <v>27</v>
      </c>
    </row>
    <row r="4682" spans="1:5" ht="12.75">
      <c r="A4682" s="35" t="s">
        <v>55</v>
      </c>
      <c r="E4682" s="39" t="s">
        <v>5411</v>
      </c>
    </row>
    <row r="4683" spans="1:5" ht="12.75">
      <c r="A4683" s="35" t="s">
        <v>56</v>
      </c>
      <c r="E4683" s="40" t="s">
        <v>5</v>
      </c>
    </row>
    <row r="4684" spans="1:5" ht="12.75">
      <c r="A4684" t="s">
        <v>57</v>
      </c>
      <c r="E4684" s="39" t="s">
        <v>2233</v>
      </c>
    </row>
    <row r="4685" spans="1:16" ht="12.75">
      <c r="A4685" t="s">
        <v>49</v>
      </c>
      <c s="34" t="s">
        <v>5412</v>
      </c>
      <c s="34" t="s">
        <v>5413</v>
      </c>
      <c s="35" t="s">
        <v>5</v>
      </c>
      <c s="6" t="s">
        <v>5414</v>
      </c>
      <c s="36" t="s">
        <v>423</v>
      </c>
      <c s="37">
        <v>66.5</v>
      </c>
      <c s="36">
        <v>0</v>
      </c>
      <c s="36">
        <f>ROUND(G4685*H4685,6)</f>
      </c>
      <c r="L4685" s="38">
        <v>0</v>
      </c>
      <c s="32">
        <f>ROUND(ROUND(L4685,2)*ROUND(G4685,3),2)</f>
      </c>
      <c s="36" t="s">
        <v>99</v>
      </c>
      <c>
        <f>(M4685*21)/100</f>
      </c>
      <c t="s">
        <v>27</v>
      </c>
    </row>
    <row r="4686" spans="1:5" ht="12.75">
      <c r="A4686" s="35" t="s">
        <v>55</v>
      </c>
      <c r="E4686" s="39" t="s">
        <v>5414</v>
      </c>
    </row>
    <row r="4687" spans="1:5" ht="12.75">
      <c r="A4687" s="35" t="s">
        <v>56</v>
      </c>
      <c r="E4687" s="40" t="s">
        <v>5</v>
      </c>
    </row>
    <row r="4688" spans="1:5" ht="12.75">
      <c r="A4688" t="s">
        <v>57</v>
      </c>
      <c r="E4688" s="39" t="s">
        <v>4698</v>
      </c>
    </row>
    <row r="4689" spans="1:16" ht="12.75">
      <c r="A4689" t="s">
        <v>49</v>
      </c>
      <c s="34" t="s">
        <v>5415</v>
      </c>
      <c s="34" t="s">
        <v>5416</v>
      </c>
      <c s="35" t="s">
        <v>5</v>
      </c>
      <c s="6" t="s">
        <v>5417</v>
      </c>
      <c s="36" t="s">
        <v>865</v>
      </c>
      <c s="37">
        <v>2</v>
      </c>
      <c s="36">
        <v>0</v>
      </c>
      <c s="36">
        <f>ROUND(G4689*H4689,6)</f>
      </c>
      <c r="L4689" s="38">
        <v>0</v>
      </c>
      <c s="32">
        <f>ROUND(ROUND(L4689,2)*ROUND(G4689,3),2)</f>
      </c>
      <c s="36" t="s">
        <v>99</v>
      </c>
      <c>
        <f>(M4689*21)/100</f>
      </c>
      <c t="s">
        <v>27</v>
      </c>
    </row>
    <row r="4690" spans="1:5" ht="12.75">
      <c r="A4690" s="35" t="s">
        <v>55</v>
      </c>
      <c r="E4690" s="39" t="s">
        <v>5417</v>
      </c>
    </row>
    <row r="4691" spans="1:5" ht="12.75">
      <c r="A4691" s="35" t="s">
        <v>56</v>
      </c>
      <c r="E4691" s="40" t="s">
        <v>5</v>
      </c>
    </row>
    <row r="4692" spans="1:5" ht="12.75">
      <c r="A4692" t="s">
        <v>57</v>
      </c>
      <c r="E4692" s="39" t="s">
        <v>2233</v>
      </c>
    </row>
    <row r="4693" spans="1:16" ht="12.75">
      <c r="A4693" t="s">
        <v>49</v>
      </c>
      <c s="34" t="s">
        <v>5418</v>
      </c>
      <c s="34" t="s">
        <v>5419</v>
      </c>
      <c s="35" t="s">
        <v>5</v>
      </c>
      <c s="6" t="s">
        <v>5420</v>
      </c>
      <c s="36" t="s">
        <v>865</v>
      </c>
      <c s="37">
        <v>1</v>
      </c>
      <c s="36">
        <v>0</v>
      </c>
      <c s="36">
        <f>ROUND(G4693*H4693,6)</f>
      </c>
      <c r="L4693" s="38">
        <v>0</v>
      </c>
      <c s="32">
        <f>ROUND(ROUND(L4693,2)*ROUND(G4693,3),2)</f>
      </c>
      <c s="36" t="s">
        <v>99</v>
      </c>
      <c>
        <f>(M4693*21)/100</f>
      </c>
      <c t="s">
        <v>27</v>
      </c>
    </row>
    <row r="4694" spans="1:5" ht="12.75">
      <c r="A4694" s="35" t="s">
        <v>55</v>
      </c>
      <c r="E4694" s="39" t="s">
        <v>5420</v>
      </c>
    </row>
    <row r="4695" spans="1:5" ht="12.75">
      <c r="A4695" s="35" t="s">
        <v>56</v>
      </c>
      <c r="E4695" s="40" t="s">
        <v>5</v>
      </c>
    </row>
    <row r="4696" spans="1:5" ht="12.75">
      <c r="A4696" t="s">
        <v>57</v>
      </c>
      <c r="E4696" s="39" t="s">
        <v>2233</v>
      </c>
    </row>
    <row r="4697" spans="1:16" ht="12.75">
      <c r="A4697" t="s">
        <v>49</v>
      </c>
      <c s="34" t="s">
        <v>5421</v>
      </c>
      <c s="34" t="s">
        <v>5422</v>
      </c>
      <c s="35" t="s">
        <v>5</v>
      </c>
      <c s="6" t="s">
        <v>5423</v>
      </c>
      <c s="36" t="s">
        <v>865</v>
      </c>
      <c s="37">
        <v>3</v>
      </c>
      <c s="36">
        <v>0</v>
      </c>
      <c s="36">
        <f>ROUND(G4697*H4697,6)</f>
      </c>
      <c r="L4697" s="38">
        <v>0</v>
      </c>
      <c s="32">
        <f>ROUND(ROUND(L4697,2)*ROUND(G4697,3),2)</f>
      </c>
      <c s="36" t="s">
        <v>99</v>
      </c>
      <c>
        <f>(M4697*21)/100</f>
      </c>
      <c t="s">
        <v>27</v>
      </c>
    </row>
    <row r="4698" spans="1:5" ht="12.75">
      <c r="A4698" s="35" t="s">
        <v>55</v>
      </c>
      <c r="E4698" s="39" t="s">
        <v>5423</v>
      </c>
    </row>
    <row r="4699" spans="1:5" ht="12.75">
      <c r="A4699" s="35" t="s">
        <v>56</v>
      </c>
      <c r="E4699" s="40" t="s">
        <v>5</v>
      </c>
    </row>
    <row r="4700" spans="1:5" ht="12.75">
      <c r="A4700" t="s">
        <v>57</v>
      </c>
      <c r="E4700" s="39" t="s">
        <v>4698</v>
      </c>
    </row>
    <row r="4701" spans="1:16" ht="12.75">
      <c r="A4701" t="s">
        <v>49</v>
      </c>
      <c s="34" t="s">
        <v>5424</v>
      </c>
      <c s="34" t="s">
        <v>5425</v>
      </c>
      <c s="35" t="s">
        <v>5</v>
      </c>
      <c s="6" t="s">
        <v>5426</v>
      </c>
      <c s="36" t="s">
        <v>423</v>
      </c>
      <c s="37">
        <v>71</v>
      </c>
      <c s="36">
        <v>0</v>
      </c>
      <c s="36">
        <f>ROUND(G4701*H4701,6)</f>
      </c>
      <c r="L4701" s="38">
        <v>0</v>
      </c>
      <c s="32">
        <f>ROUND(ROUND(L4701,2)*ROUND(G4701,3),2)</f>
      </c>
      <c s="36" t="s">
        <v>99</v>
      </c>
      <c>
        <f>(M4701*21)/100</f>
      </c>
      <c t="s">
        <v>27</v>
      </c>
    </row>
    <row r="4702" spans="1:5" ht="12.75">
      <c r="A4702" s="35" t="s">
        <v>55</v>
      </c>
      <c r="E4702" s="39" t="s">
        <v>5426</v>
      </c>
    </row>
    <row r="4703" spans="1:5" ht="12.75">
      <c r="A4703" s="35" t="s">
        <v>56</v>
      </c>
      <c r="E4703" s="40" t="s">
        <v>5</v>
      </c>
    </row>
    <row r="4704" spans="1:5" ht="12.75">
      <c r="A4704" t="s">
        <v>57</v>
      </c>
      <c r="E4704" s="39" t="s">
        <v>4698</v>
      </c>
    </row>
    <row r="4705" spans="1:16" ht="12.75">
      <c r="A4705" t="s">
        <v>49</v>
      </c>
      <c s="34" t="s">
        <v>5427</v>
      </c>
      <c s="34" t="s">
        <v>5428</v>
      </c>
      <c s="35" t="s">
        <v>5</v>
      </c>
      <c s="6" t="s">
        <v>5429</v>
      </c>
      <c s="36" t="s">
        <v>865</v>
      </c>
      <c s="37">
        <v>1</v>
      </c>
      <c s="36">
        <v>0</v>
      </c>
      <c s="36">
        <f>ROUND(G4705*H4705,6)</f>
      </c>
      <c r="L4705" s="38">
        <v>0</v>
      </c>
      <c s="32">
        <f>ROUND(ROUND(L4705,2)*ROUND(G4705,3),2)</f>
      </c>
      <c s="36" t="s">
        <v>99</v>
      </c>
      <c>
        <f>(M4705*21)/100</f>
      </c>
      <c t="s">
        <v>27</v>
      </c>
    </row>
    <row r="4706" spans="1:5" ht="12.75">
      <c r="A4706" s="35" t="s">
        <v>55</v>
      </c>
      <c r="E4706" s="39" t="s">
        <v>5429</v>
      </c>
    </row>
    <row r="4707" spans="1:5" ht="12.75">
      <c r="A4707" s="35" t="s">
        <v>56</v>
      </c>
      <c r="E4707" s="40" t="s">
        <v>5</v>
      </c>
    </row>
    <row r="4708" spans="1:5" ht="51">
      <c r="A4708" t="s">
        <v>57</v>
      </c>
      <c r="E4708" s="39" t="s">
        <v>5430</v>
      </c>
    </row>
    <row r="4709" spans="1:16" ht="25.5">
      <c r="A4709" t="s">
        <v>49</v>
      </c>
      <c s="34" t="s">
        <v>5431</v>
      </c>
      <c s="34" t="s">
        <v>5432</v>
      </c>
      <c s="35" t="s">
        <v>5</v>
      </c>
      <c s="6" t="s">
        <v>5433</v>
      </c>
      <c s="36" t="s">
        <v>423</v>
      </c>
      <c s="37">
        <v>9.44</v>
      </c>
      <c s="36">
        <v>0.00838</v>
      </c>
      <c s="36">
        <f>ROUND(G4709*H4709,6)</f>
      </c>
      <c r="L4709" s="38">
        <v>0</v>
      </c>
      <c s="32">
        <f>ROUND(ROUND(L4709,2)*ROUND(G4709,3),2)</f>
      </c>
      <c s="36" t="s">
        <v>99</v>
      </c>
      <c>
        <f>(M4709*21)/100</f>
      </c>
      <c t="s">
        <v>27</v>
      </c>
    </row>
    <row r="4710" spans="1:5" ht="25.5">
      <c r="A4710" s="35" t="s">
        <v>55</v>
      </c>
      <c r="E4710" s="39" t="s">
        <v>5433</v>
      </c>
    </row>
    <row r="4711" spans="1:5" ht="12.75">
      <c r="A4711" s="35" t="s">
        <v>56</v>
      </c>
      <c r="E4711" s="40" t="s">
        <v>5</v>
      </c>
    </row>
    <row r="4712" spans="1:5" ht="12.75">
      <c r="A4712" t="s">
        <v>57</v>
      </c>
      <c r="E4712" s="39" t="s">
        <v>5</v>
      </c>
    </row>
    <row r="4713" spans="1:13" ht="12.75">
      <c r="A4713" t="s">
        <v>46</v>
      </c>
      <c r="C4713" s="31" t="s">
        <v>987</v>
      </c>
      <c r="E4713" s="33" t="s">
        <v>988</v>
      </c>
      <c r="J4713" s="32">
        <f>0</f>
      </c>
      <c s="32">
        <f>0</f>
      </c>
      <c s="32">
        <f>0+L4714+L4718</f>
      </c>
      <c s="32">
        <f>0+M4714+M4718</f>
      </c>
    </row>
    <row r="4714" spans="1:16" ht="25.5">
      <c r="A4714" t="s">
        <v>49</v>
      </c>
      <c s="34" t="s">
        <v>5434</v>
      </c>
      <c s="34" t="s">
        <v>989</v>
      </c>
      <c s="35" t="s">
        <v>990</v>
      </c>
      <c s="6" t="s">
        <v>991</v>
      </c>
      <c s="36" t="s">
        <v>932</v>
      </c>
      <c s="37">
        <v>387.763</v>
      </c>
      <c s="36">
        <v>0</v>
      </c>
      <c s="36">
        <f>ROUND(G4714*H4714,6)</f>
      </c>
      <c r="L4714" s="38">
        <v>0</v>
      </c>
      <c s="32">
        <f>ROUND(ROUND(L4714,2)*ROUND(G4714,3),2)</f>
      </c>
      <c s="36" t="s">
        <v>99</v>
      </c>
      <c>
        <f>(M4714*21)/100</f>
      </c>
      <c t="s">
        <v>27</v>
      </c>
    </row>
    <row r="4715" spans="1:5" ht="25.5">
      <c r="A4715" s="35" t="s">
        <v>55</v>
      </c>
      <c r="E4715" s="39" t="s">
        <v>991</v>
      </c>
    </row>
    <row r="4716" spans="1:5" ht="12.75">
      <c r="A4716" s="35" t="s">
        <v>56</v>
      </c>
      <c r="E4716" s="40" t="s">
        <v>5</v>
      </c>
    </row>
    <row r="4717" spans="1:5" ht="153">
      <c r="A4717" t="s">
        <v>57</v>
      </c>
      <c r="E4717" s="39" t="s">
        <v>992</v>
      </c>
    </row>
    <row r="4718" spans="1:16" ht="25.5">
      <c r="A4718" t="s">
        <v>49</v>
      </c>
      <c s="34" t="s">
        <v>5435</v>
      </c>
      <c s="34" t="s">
        <v>993</v>
      </c>
      <c s="35" t="s">
        <v>994</v>
      </c>
      <c s="6" t="s">
        <v>995</v>
      </c>
      <c s="36" t="s">
        <v>932</v>
      </c>
      <c s="37">
        <v>904.779</v>
      </c>
      <c s="36">
        <v>0</v>
      </c>
      <c s="36">
        <f>ROUND(G4718*H4718,6)</f>
      </c>
      <c r="L4718" s="38">
        <v>0</v>
      </c>
      <c s="32">
        <f>ROUND(ROUND(L4718,2)*ROUND(G4718,3),2)</f>
      </c>
      <c s="36" t="s">
        <v>99</v>
      </c>
      <c>
        <f>(M4718*21)/100</f>
      </c>
      <c t="s">
        <v>27</v>
      </c>
    </row>
    <row r="4719" spans="1:5" ht="25.5">
      <c r="A4719" s="35" t="s">
        <v>55</v>
      </c>
      <c r="E4719" s="39" t="s">
        <v>995</v>
      </c>
    </row>
    <row r="4720" spans="1:5" ht="12.75">
      <c r="A4720" s="35" t="s">
        <v>56</v>
      </c>
      <c r="E4720" s="40" t="s">
        <v>5</v>
      </c>
    </row>
    <row r="4721" spans="1:5" ht="153">
      <c r="A4721" t="s">
        <v>57</v>
      </c>
      <c r="E4721" s="39" t="s">
        <v>992</v>
      </c>
    </row>
    <row r="4722" spans="1:13" ht="12.75">
      <c r="A4722" t="s">
        <v>46</v>
      </c>
      <c r="C4722" s="31" t="s">
        <v>996</v>
      </c>
      <c r="E4722" s="33" t="s">
        <v>997</v>
      </c>
      <c r="J4722" s="32">
        <f>0</f>
      </c>
      <c s="32">
        <f>0</f>
      </c>
      <c s="32">
        <f>0+L4723</f>
      </c>
      <c s="32">
        <f>0+M4723</f>
      </c>
    </row>
    <row r="4723" spans="1:16" ht="38.25">
      <c r="A4723" t="s">
        <v>49</v>
      </c>
      <c s="34" t="s">
        <v>5436</v>
      </c>
      <c s="34" t="s">
        <v>5437</v>
      </c>
      <c s="35" t="s">
        <v>5</v>
      </c>
      <c s="6" t="s">
        <v>1288</v>
      </c>
      <c s="36" t="s">
        <v>932</v>
      </c>
      <c s="37">
        <v>6930.779</v>
      </c>
      <c s="36">
        <v>0</v>
      </c>
      <c s="36">
        <f>ROUND(G4723*H4723,6)</f>
      </c>
      <c r="L4723" s="38">
        <v>0</v>
      </c>
      <c s="32">
        <f>ROUND(ROUND(L4723,2)*ROUND(G4723,3),2)</f>
      </c>
      <c s="36" t="s">
        <v>919</v>
      </c>
      <c>
        <f>(M4723*21)/100</f>
      </c>
      <c t="s">
        <v>27</v>
      </c>
    </row>
    <row r="4724" spans="1:5" ht="51">
      <c r="A4724" s="35" t="s">
        <v>55</v>
      </c>
      <c r="E4724" s="39" t="s">
        <v>5438</v>
      </c>
    </row>
    <row r="4725" spans="1:5" ht="12.75">
      <c r="A4725" s="35" t="s">
        <v>56</v>
      </c>
      <c r="E4725" s="40" t="s">
        <v>5</v>
      </c>
    </row>
    <row r="4726" spans="1:5" ht="12.75">
      <c r="A4726" t="s">
        <v>57</v>
      </c>
      <c r="E4726" s="39" t="s">
        <v>5</v>
      </c>
    </row>
    <row r="4727" spans="1:13" ht="12.75">
      <c r="A4727" t="s">
        <v>46</v>
      </c>
      <c r="C4727" s="31" t="s">
        <v>5439</v>
      </c>
      <c r="E4727" s="33" t="s">
        <v>5440</v>
      </c>
      <c r="J4727" s="32">
        <f>0</f>
      </c>
      <c s="32">
        <f>0</f>
      </c>
      <c s="32">
        <f>0+L4728</f>
      </c>
      <c s="32">
        <f>0+M4728</f>
      </c>
    </row>
    <row r="4728" spans="1:16" ht="12.75">
      <c r="A4728" t="s">
        <v>49</v>
      </c>
      <c s="34" t="s">
        <v>5441</v>
      </c>
      <c s="34" t="s">
        <v>5442</v>
      </c>
      <c s="35" t="s">
        <v>5</v>
      </c>
      <c s="6" t="s">
        <v>5443</v>
      </c>
      <c s="36" t="s">
        <v>92</v>
      </c>
      <c s="37">
        <v>18</v>
      </c>
      <c s="36">
        <v>0</v>
      </c>
      <c s="36">
        <f>ROUND(G4728*H4728,6)</f>
      </c>
      <c r="L4728" s="38">
        <v>0</v>
      </c>
      <c s="32">
        <f>ROUND(ROUND(L4728,2)*ROUND(G4728,3),2)</f>
      </c>
      <c s="36" t="s">
        <v>919</v>
      </c>
      <c>
        <f>(M4728*21)/100</f>
      </c>
      <c t="s">
        <v>27</v>
      </c>
    </row>
    <row r="4729" spans="1:5" ht="12.75">
      <c r="A4729" s="35" t="s">
        <v>55</v>
      </c>
      <c r="E4729" s="39" t="s">
        <v>5443</v>
      </c>
    </row>
    <row r="4730" spans="1:5" ht="12.75">
      <c r="A4730" s="35" t="s">
        <v>56</v>
      </c>
      <c r="E4730" s="40" t="s">
        <v>5</v>
      </c>
    </row>
    <row r="4731" spans="1:5" ht="12.75">
      <c r="A4731" t="s">
        <v>57</v>
      </c>
      <c r="E473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1983</v>
      </c>
      <c s="41">
        <f>Rekapitulace!C39</f>
      </c>
      <c s="20" t="s">
        <v>0</v>
      </c>
      <c t="s">
        <v>23</v>
      </c>
      <c t="s">
        <v>27</v>
      </c>
    </row>
    <row r="4" spans="1:16" ht="32" customHeight="1">
      <c r="A4" s="24" t="s">
        <v>20</v>
      </c>
      <c s="25" t="s">
        <v>28</v>
      </c>
      <c s="27" t="s">
        <v>1983</v>
      </c>
      <c r="E4" s="26" t="s">
        <v>1984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COUNTIFS(L8:L283,"=0",A8:A283,"P")+COUNTIFS(L8:L283,"",A8:A283,"P")+SUM(Q8:Q283)</f>
      </c>
    </row>
    <row r="8" spans="1:13" ht="12.75">
      <c r="A8" t="s">
        <v>44</v>
      </c>
      <c r="C8" s="28" t="s">
        <v>5446</v>
      </c>
      <c r="E8" s="30" t="s">
        <v>5445</v>
      </c>
      <c r="J8" s="29">
        <f>0+J9+J30+J47+J152+J169+J182+J251+J256+J273+J282</f>
      </c>
      <c s="29">
        <f>0+K9+K30+K47+K152+K169+K182+K251+K256+K273+K282</f>
      </c>
      <c s="29">
        <f>0+L9+L30+L47+L152+L169+L182+L251+L256+L273+L282</f>
      </c>
      <c s="29">
        <f>0+M9+M30+M47+M152+M169+M182+M251+M256+M273+M282</f>
      </c>
    </row>
    <row r="9" spans="1:13" ht="12.75">
      <c r="A9" t="s">
        <v>46</v>
      </c>
      <c r="C9" s="31" t="s">
        <v>103</v>
      </c>
      <c r="E9" s="33" t="s">
        <v>916</v>
      </c>
      <c r="J9" s="32">
        <f>0</f>
      </c>
      <c s="32">
        <f>0</f>
      </c>
      <c s="32">
        <f>0+L10+L14+L18+L22+L26</f>
      </c>
      <c s="32">
        <f>0+M10+M14+M18+M22+M26</f>
      </c>
    </row>
    <row r="10" spans="1:16" ht="25.5">
      <c r="A10" t="s">
        <v>49</v>
      </c>
      <c s="34" t="s">
        <v>103</v>
      </c>
      <c s="34" t="s">
        <v>5447</v>
      </c>
      <c s="35" t="s">
        <v>5</v>
      </c>
      <c s="6" t="s">
        <v>5448</v>
      </c>
      <c s="36" t="s">
        <v>236</v>
      </c>
      <c s="37">
        <v>7.789</v>
      </c>
      <c s="36">
        <v>0</v>
      </c>
      <c s="36">
        <f>ROUND(G10*H10,6)</f>
      </c>
      <c r="L10" s="38">
        <v>0</v>
      </c>
      <c s="32">
        <f>ROUND(ROUND(L10,2)*ROUND(G10,3),2)</f>
      </c>
      <c s="36" t="s">
        <v>919</v>
      </c>
      <c>
        <f>(M10*21)/100</f>
      </c>
      <c t="s">
        <v>27</v>
      </c>
    </row>
    <row r="11" spans="1:5" ht="25.5">
      <c r="A11" s="35" t="s">
        <v>55</v>
      </c>
      <c r="E11" s="39" t="s">
        <v>5448</v>
      </c>
    </row>
    <row r="12" spans="1:5" ht="12.75">
      <c r="A12" s="35" t="s">
        <v>56</v>
      </c>
      <c r="E12" s="40" t="s">
        <v>5</v>
      </c>
    </row>
    <row r="13" spans="1:5" ht="12.75">
      <c r="A13" t="s">
        <v>57</v>
      </c>
      <c r="E13" s="39" t="s">
        <v>5</v>
      </c>
    </row>
    <row r="14" spans="1:16" ht="25.5">
      <c r="A14" t="s">
        <v>49</v>
      </c>
      <c s="34" t="s">
        <v>27</v>
      </c>
      <c s="34" t="s">
        <v>920</v>
      </c>
      <c s="35" t="s">
        <v>5</v>
      </c>
      <c s="6" t="s">
        <v>921</v>
      </c>
      <c s="36" t="s">
        <v>236</v>
      </c>
      <c s="37">
        <v>31.155</v>
      </c>
      <c s="36">
        <v>0</v>
      </c>
      <c s="36">
        <f>ROUND(G14*H14,6)</f>
      </c>
      <c r="L14" s="38">
        <v>0</v>
      </c>
      <c s="32">
        <f>ROUND(ROUND(L14,2)*ROUND(G14,3),2)</f>
      </c>
      <c s="36" t="s">
        <v>919</v>
      </c>
      <c>
        <f>(M14*21)/100</f>
      </c>
      <c t="s">
        <v>27</v>
      </c>
    </row>
    <row r="15" spans="1:5" ht="25.5">
      <c r="A15" s="35" t="s">
        <v>55</v>
      </c>
      <c r="E15" s="39" t="s">
        <v>921</v>
      </c>
    </row>
    <row r="16" spans="1:5" ht="12.75">
      <c r="A16" s="35" t="s">
        <v>56</v>
      </c>
      <c r="E16" s="40" t="s">
        <v>5</v>
      </c>
    </row>
    <row r="17" spans="1:5" ht="12.75">
      <c r="A17" t="s">
        <v>57</v>
      </c>
      <c r="E17" s="39" t="s">
        <v>5</v>
      </c>
    </row>
    <row r="18" spans="1:16" ht="25.5">
      <c r="A18" t="s">
        <v>49</v>
      </c>
      <c s="34" t="s">
        <v>26</v>
      </c>
      <c s="34" t="s">
        <v>1034</v>
      </c>
      <c s="35" t="s">
        <v>5</v>
      </c>
      <c s="6" t="s">
        <v>1035</v>
      </c>
      <c s="36" t="s">
        <v>236</v>
      </c>
      <c s="37">
        <v>2.944</v>
      </c>
      <c s="36">
        <v>0</v>
      </c>
      <c s="36">
        <f>ROUND(G18*H18,6)</f>
      </c>
      <c r="L18" s="38">
        <v>0</v>
      </c>
      <c s="32">
        <f>ROUND(ROUND(L18,2)*ROUND(G18,3),2)</f>
      </c>
      <c s="36" t="s">
        <v>919</v>
      </c>
      <c>
        <f>(M18*21)/100</f>
      </c>
      <c t="s">
        <v>27</v>
      </c>
    </row>
    <row r="19" spans="1:5" ht="25.5">
      <c r="A19" s="35" t="s">
        <v>55</v>
      </c>
      <c r="E19" s="39" t="s">
        <v>1035</v>
      </c>
    </row>
    <row r="20" spans="1:5" ht="12.75">
      <c r="A20" s="35" t="s">
        <v>56</v>
      </c>
      <c r="E20" s="40" t="s">
        <v>5</v>
      </c>
    </row>
    <row r="21" spans="1:5" ht="12.75">
      <c r="A21" t="s">
        <v>57</v>
      </c>
      <c r="E21" s="39" t="s">
        <v>5</v>
      </c>
    </row>
    <row r="22" spans="1:16" ht="25.5">
      <c r="A22" t="s">
        <v>49</v>
      </c>
      <c s="34" t="s">
        <v>112</v>
      </c>
      <c s="34" t="s">
        <v>1224</v>
      </c>
      <c s="35" t="s">
        <v>5</v>
      </c>
      <c s="6" t="s">
        <v>1225</v>
      </c>
      <c s="36" t="s">
        <v>236</v>
      </c>
      <c s="37">
        <v>38.944</v>
      </c>
      <c s="36">
        <v>0</v>
      </c>
      <c s="36">
        <f>ROUND(G22*H22,6)</f>
      </c>
      <c r="L22" s="38">
        <v>0</v>
      </c>
      <c s="32">
        <f>ROUND(ROUND(L22,2)*ROUND(G22,3),2)</f>
      </c>
      <c s="36" t="s">
        <v>919</v>
      </c>
      <c>
        <f>(M22*21)/100</f>
      </c>
      <c t="s">
        <v>27</v>
      </c>
    </row>
    <row r="23" spans="1:5" ht="25.5">
      <c r="A23" s="35" t="s">
        <v>55</v>
      </c>
      <c r="E23" s="39" t="s">
        <v>1225</v>
      </c>
    </row>
    <row r="24" spans="1:5" ht="12.75">
      <c r="A24" s="35" t="s">
        <v>56</v>
      </c>
      <c r="E24" s="40" t="s">
        <v>5</v>
      </c>
    </row>
    <row r="25" spans="1:5" ht="12.75">
      <c r="A25" t="s">
        <v>57</v>
      </c>
      <c r="E25" s="39" t="s">
        <v>5</v>
      </c>
    </row>
    <row r="26" spans="1:16" ht="25.5">
      <c r="A26" t="s">
        <v>49</v>
      </c>
      <c s="34" t="s">
        <v>115</v>
      </c>
      <c s="34" t="s">
        <v>1226</v>
      </c>
      <c s="35" t="s">
        <v>5</v>
      </c>
      <c s="6" t="s">
        <v>1227</v>
      </c>
      <c s="36" t="s">
        <v>236</v>
      </c>
      <c s="37">
        <v>2.944</v>
      </c>
      <c s="36">
        <v>0</v>
      </c>
      <c s="36">
        <f>ROUND(G26*H26,6)</f>
      </c>
      <c r="L26" s="38">
        <v>0</v>
      </c>
      <c s="32">
        <f>ROUND(ROUND(L26,2)*ROUND(G26,3),2)</f>
      </c>
      <c s="36" t="s">
        <v>919</v>
      </c>
      <c>
        <f>(M26*21)/100</f>
      </c>
      <c t="s">
        <v>27</v>
      </c>
    </row>
    <row r="27" spans="1:5" ht="25.5">
      <c r="A27" s="35" t="s">
        <v>55</v>
      </c>
      <c r="E27" s="39" t="s">
        <v>1227</v>
      </c>
    </row>
    <row r="28" spans="1:5" ht="12.75">
      <c r="A28" s="35" t="s">
        <v>56</v>
      </c>
      <c r="E28" s="40" t="s">
        <v>5</v>
      </c>
    </row>
    <row r="29" spans="1:5" ht="12.75">
      <c r="A29" t="s">
        <v>57</v>
      </c>
      <c r="E29" s="39" t="s">
        <v>5</v>
      </c>
    </row>
    <row r="30" spans="1:13" ht="12.75">
      <c r="A30" t="s">
        <v>46</v>
      </c>
      <c r="C30" s="31" t="s">
        <v>27</v>
      </c>
      <c r="E30" s="33" t="s">
        <v>935</v>
      </c>
      <c r="J30" s="32">
        <f>0</f>
      </c>
      <c s="32">
        <f>0</f>
      </c>
      <c s="32">
        <f>0+L31+L35+L39+L43</f>
      </c>
      <c s="32">
        <f>0+M31+M35+M39+M43</f>
      </c>
    </row>
    <row r="31" spans="1:16" ht="25.5">
      <c r="A31" t="s">
        <v>49</v>
      </c>
      <c s="34" t="s">
        <v>118</v>
      </c>
      <c s="34" t="s">
        <v>943</v>
      </c>
      <c s="35" t="s">
        <v>5</v>
      </c>
      <c s="6" t="s">
        <v>944</v>
      </c>
      <c s="36" t="s">
        <v>236</v>
      </c>
      <c s="37">
        <v>25.616</v>
      </c>
      <c s="36">
        <v>2.301022</v>
      </c>
      <c s="36">
        <f>ROUND(G31*H31,6)</f>
      </c>
      <c r="L31" s="38">
        <v>0</v>
      </c>
      <c s="32">
        <f>ROUND(ROUND(L31,2)*ROUND(G31,3),2)</f>
      </c>
      <c s="36" t="s">
        <v>919</v>
      </c>
      <c>
        <f>(M31*21)/100</f>
      </c>
      <c t="s">
        <v>27</v>
      </c>
    </row>
    <row r="32" spans="1:5" ht="25.5">
      <c r="A32" s="35" t="s">
        <v>55</v>
      </c>
      <c r="E32" s="39" t="s">
        <v>944</v>
      </c>
    </row>
    <row r="33" spans="1:5" ht="12.75">
      <c r="A33" s="35" t="s">
        <v>56</v>
      </c>
      <c r="E33" s="40" t="s">
        <v>5</v>
      </c>
    </row>
    <row r="34" spans="1:5" ht="12.75">
      <c r="A34" t="s">
        <v>57</v>
      </c>
      <c r="E34" s="39" t="s">
        <v>5</v>
      </c>
    </row>
    <row r="35" spans="1:16" ht="25.5">
      <c r="A35" t="s">
        <v>49</v>
      </c>
      <c s="34" t="s">
        <v>121</v>
      </c>
      <c s="34" t="s">
        <v>5449</v>
      </c>
      <c s="35" t="s">
        <v>5</v>
      </c>
      <c s="6" t="s">
        <v>5450</v>
      </c>
      <c s="36" t="s">
        <v>236</v>
      </c>
      <c s="37">
        <v>7.808</v>
      </c>
      <c s="36">
        <v>2.501872</v>
      </c>
      <c s="36">
        <f>ROUND(G35*H35,6)</f>
      </c>
      <c r="L35" s="38">
        <v>0</v>
      </c>
      <c s="32">
        <f>ROUND(ROUND(L35,2)*ROUND(G35,3),2)</f>
      </c>
      <c s="36" t="s">
        <v>919</v>
      </c>
      <c>
        <f>(M35*21)/100</f>
      </c>
      <c t="s">
        <v>27</v>
      </c>
    </row>
    <row r="36" spans="1:5" ht="25.5">
      <c r="A36" s="35" t="s">
        <v>55</v>
      </c>
      <c r="E36" s="39" t="s">
        <v>5450</v>
      </c>
    </row>
    <row r="37" spans="1:5" ht="12.75">
      <c r="A37" s="35" t="s">
        <v>56</v>
      </c>
      <c r="E37" s="40" t="s">
        <v>5</v>
      </c>
    </row>
    <row r="38" spans="1:5" ht="12.75">
      <c r="A38" t="s">
        <v>57</v>
      </c>
      <c r="E38" s="39" t="s">
        <v>5</v>
      </c>
    </row>
    <row r="39" spans="1:16" ht="25.5">
      <c r="A39" t="s">
        <v>49</v>
      </c>
      <c s="34" t="s">
        <v>125</v>
      </c>
      <c s="34" t="s">
        <v>5451</v>
      </c>
      <c s="35" t="s">
        <v>5</v>
      </c>
      <c s="6" t="s">
        <v>5452</v>
      </c>
      <c s="36" t="s">
        <v>423</v>
      </c>
      <c s="37">
        <v>3.32</v>
      </c>
      <c s="36">
        <v>0.96226</v>
      </c>
      <c s="36">
        <f>ROUND(G39*H39,6)</f>
      </c>
      <c r="L39" s="38">
        <v>0</v>
      </c>
      <c s="32">
        <f>ROUND(ROUND(L39,2)*ROUND(G39,3),2)</f>
      </c>
      <c s="36" t="s">
        <v>919</v>
      </c>
      <c>
        <f>(M39*21)/100</f>
      </c>
      <c t="s">
        <v>27</v>
      </c>
    </row>
    <row r="40" spans="1:5" ht="25.5">
      <c r="A40" s="35" t="s">
        <v>55</v>
      </c>
      <c r="E40" s="39" t="s">
        <v>5452</v>
      </c>
    </row>
    <row r="41" spans="1:5" ht="12.75">
      <c r="A41" s="35" t="s">
        <v>56</v>
      </c>
      <c r="E41" s="40" t="s">
        <v>5</v>
      </c>
    </row>
    <row r="42" spans="1:5" ht="12.75">
      <c r="A42" t="s">
        <v>57</v>
      </c>
      <c r="E42" s="39" t="s">
        <v>5</v>
      </c>
    </row>
    <row r="43" spans="1:16" ht="25.5">
      <c r="A43" t="s">
        <v>49</v>
      </c>
      <c s="34" t="s">
        <v>128</v>
      </c>
      <c s="34" t="s">
        <v>5453</v>
      </c>
      <c s="35" t="s">
        <v>5</v>
      </c>
      <c s="6" t="s">
        <v>5454</v>
      </c>
      <c s="36" t="s">
        <v>932</v>
      </c>
      <c s="37">
        <v>0.199</v>
      </c>
      <c s="36">
        <v>1.059403</v>
      </c>
      <c s="36">
        <f>ROUND(G43*H43,6)</f>
      </c>
      <c r="L43" s="38">
        <v>0</v>
      </c>
      <c s="32">
        <f>ROUND(ROUND(L43,2)*ROUND(G43,3),2)</f>
      </c>
      <c s="36" t="s">
        <v>919</v>
      </c>
      <c>
        <f>(M43*21)/100</f>
      </c>
      <c t="s">
        <v>27</v>
      </c>
    </row>
    <row r="44" spans="1:5" ht="38.25">
      <c r="A44" s="35" t="s">
        <v>55</v>
      </c>
      <c r="E44" s="39" t="s">
        <v>5455</v>
      </c>
    </row>
    <row r="45" spans="1:5" ht="12.75">
      <c r="A45" s="35" t="s">
        <v>56</v>
      </c>
      <c r="E45" s="40" t="s">
        <v>5</v>
      </c>
    </row>
    <row r="46" spans="1:5" ht="12.75">
      <c r="A46" t="s">
        <v>57</v>
      </c>
      <c r="E46" s="39" t="s">
        <v>5</v>
      </c>
    </row>
    <row r="47" spans="1:13" ht="12.75">
      <c r="A47" t="s">
        <v>46</v>
      </c>
      <c r="C47" s="31" t="s">
        <v>26</v>
      </c>
      <c r="E47" s="33" t="s">
        <v>945</v>
      </c>
      <c r="J47" s="32">
        <f>0</f>
      </c>
      <c s="32">
        <f>0</f>
      </c>
      <c s="32">
        <f>0+L48+L52+L56+L60+L64+L68+L72+L76+L80+L84+L88+L92+L96+L100+L104+L108+L112+L116+L120+L124+L128+L132+L136+L140+L144+L148</f>
      </c>
      <c s="32">
        <f>0+M48+M52+M56+M60+M64+M68+M72+M76+M80+M84+M88+M92+M96+M100+M104+M108+M112+M116+M120+M124+M128+M132+M136+M140+M144+M148</f>
      </c>
    </row>
    <row r="48" spans="1:16" ht="25.5">
      <c r="A48" t="s">
        <v>49</v>
      </c>
      <c s="34" t="s">
        <v>132</v>
      </c>
      <c s="34" t="s">
        <v>5456</v>
      </c>
      <c s="35" t="s">
        <v>5</v>
      </c>
      <c s="6" t="s">
        <v>5457</v>
      </c>
      <c s="36" t="s">
        <v>53</v>
      </c>
      <c s="37">
        <v>156</v>
      </c>
      <c s="36">
        <v>0.174888</v>
      </c>
      <c s="36">
        <f>ROUND(G48*H48,6)</f>
      </c>
      <c r="L48" s="38">
        <v>0</v>
      </c>
      <c s="32">
        <f>ROUND(ROUND(L48,2)*ROUND(G48,3),2)</f>
      </c>
      <c s="36" t="s">
        <v>919</v>
      </c>
      <c>
        <f>(M48*21)/100</f>
      </c>
      <c t="s">
        <v>27</v>
      </c>
    </row>
    <row r="49" spans="1:5" ht="25.5">
      <c r="A49" s="35" t="s">
        <v>55</v>
      </c>
      <c r="E49" s="39" t="s">
        <v>5457</v>
      </c>
    </row>
    <row r="50" spans="1:5" ht="12.75">
      <c r="A50" s="35" t="s">
        <v>56</v>
      </c>
      <c r="E50" s="40" t="s">
        <v>5</v>
      </c>
    </row>
    <row r="51" spans="1:5" ht="12.75">
      <c r="A51" t="s">
        <v>57</v>
      </c>
      <c r="E51" s="39" t="s">
        <v>5</v>
      </c>
    </row>
    <row r="52" spans="1:16" ht="25.5">
      <c r="A52" t="s">
        <v>49</v>
      </c>
      <c s="34" t="s">
        <v>136</v>
      </c>
      <c s="34" t="s">
        <v>5458</v>
      </c>
      <c s="35" t="s">
        <v>5</v>
      </c>
      <c s="6" t="s">
        <v>5459</v>
      </c>
      <c s="36" t="s">
        <v>53</v>
      </c>
      <c s="37">
        <v>130</v>
      </c>
      <c s="36">
        <v>0.0048</v>
      </c>
      <c s="36">
        <f>ROUND(G52*H52,6)</f>
      </c>
      <c r="L52" s="38">
        <v>0</v>
      </c>
      <c s="32">
        <f>ROUND(ROUND(L52,2)*ROUND(G52,3),2)</f>
      </c>
      <c s="36" t="s">
        <v>919</v>
      </c>
      <c>
        <f>(M52*21)/100</f>
      </c>
      <c t="s">
        <v>27</v>
      </c>
    </row>
    <row r="53" spans="1:5" ht="25.5">
      <c r="A53" s="35" t="s">
        <v>55</v>
      </c>
      <c r="E53" s="39" t="s">
        <v>5459</v>
      </c>
    </row>
    <row r="54" spans="1:5" ht="12.75">
      <c r="A54" s="35" t="s">
        <v>56</v>
      </c>
      <c r="E54" s="40" t="s">
        <v>5</v>
      </c>
    </row>
    <row r="55" spans="1:5" ht="12.75">
      <c r="A55" t="s">
        <v>57</v>
      </c>
      <c r="E55" s="39" t="s">
        <v>5</v>
      </c>
    </row>
    <row r="56" spans="1:16" ht="25.5">
      <c r="A56" t="s">
        <v>49</v>
      </c>
      <c s="34" t="s">
        <v>140</v>
      </c>
      <c s="34" t="s">
        <v>5460</v>
      </c>
      <c s="35" t="s">
        <v>103</v>
      </c>
      <c s="6" t="s">
        <v>5461</v>
      </c>
      <c s="36" t="s">
        <v>64</v>
      </c>
      <c s="37">
        <v>36.4</v>
      </c>
      <c s="36">
        <v>0.00711</v>
      </c>
      <c s="36">
        <f>ROUND(G56*H56,6)</f>
      </c>
      <c r="L56" s="38">
        <v>0</v>
      </c>
      <c s="32">
        <f>ROUND(ROUND(L56,2)*ROUND(G56,3),2)</f>
      </c>
      <c s="36" t="s">
        <v>919</v>
      </c>
      <c>
        <f>(M56*21)/100</f>
      </c>
      <c t="s">
        <v>27</v>
      </c>
    </row>
    <row r="57" spans="1:5" ht="25.5">
      <c r="A57" s="35" t="s">
        <v>55</v>
      </c>
      <c r="E57" s="39" t="s">
        <v>5461</v>
      </c>
    </row>
    <row r="58" spans="1:5" ht="12.75">
      <c r="A58" s="35" t="s">
        <v>56</v>
      </c>
      <c r="E58" s="40" t="s">
        <v>5</v>
      </c>
    </row>
    <row r="59" spans="1:5" ht="12.75">
      <c r="A59" t="s">
        <v>57</v>
      </c>
      <c r="E59" s="39" t="s">
        <v>5462</v>
      </c>
    </row>
    <row r="60" spans="1:16" ht="25.5">
      <c r="A60" t="s">
        <v>49</v>
      </c>
      <c s="34" t="s">
        <v>144</v>
      </c>
      <c s="34" t="s">
        <v>5463</v>
      </c>
      <c s="35" t="s">
        <v>5</v>
      </c>
      <c s="6" t="s">
        <v>5464</v>
      </c>
      <c s="36" t="s">
        <v>53</v>
      </c>
      <c s="37">
        <v>13</v>
      </c>
      <c s="36">
        <v>0</v>
      </c>
      <c s="36">
        <f>ROUND(G60*H60,6)</f>
      </c>
      <c r="L60" s="38">
        <v>0</v>
      </c>
      <c s="32">
        <f>ROUND(ROUND(L60,2)*ROUND(G60,3),2)</f>
      </c>
      <c s="36" t="s">
        <v>99</v>
      </c>
      <c>
        <f>(M60*21)/100</f>
      </c>
      <c t="s">
        <v>27</v>
      </c>
    </row>
    <row r="61" spans="1:5" ht="25.5">
      <c r="A61" s="35" t="s">
        <v>55</v>
      </c>
      <c r="E61" s="39" t="s">
        <v>5464</v>
      </c>
    </row>
    <row r="62" spans="1:5" ht="12.75">
      <c r="A62" s="35" t="s">
        <v>56</v>
      </c>
      <c r="E62" s="40" t="s">
        <v>5</v>
      </c>
    </row>
    <row r="63" spans="1:5" ht="12.75">
      <c r="A63" t="s">
        <v>57</v>
      </c>
      <c r="E63" s="39" t="s">
        <v>5</v>
      </c>
    </row>
    <row r="64" spans="1:16" ht="12.75">
      <c r="A64" t="s">
        <v>49</v>
      </c>
      <c s="34" t="s">
        <v>148</v>
      </c>
      <c s="34" t="s">
        <v>5465</v>
      </c>
      <c s="35" t="s">
        <v>5</v>
      </c>
      <c s="6" t="s">
        <v>5466</v>
      </c>
      <c s="36" t="s">
        <v>932</v>
      </c>
      <c s="37">
        <v>1.203</v>
      </c>
      <c s="36">
        <v>1</v>
      </c>
      <c s="36">
        <f>ROUND(G64*H64,6)</f>
      </c>
      <c r="L64" s="38">
        <v>0</v>
      </c>
      <c s="32">
        <f>ROUND(ROUND(L64,2)*ROUND(G64,3),2)</f>
      </c>
      <c s="36" t="s">
        <v>919</v>
      </c>
      <c>
        <f>(M64*21)/100</f>
      </c>
      <c t="s">
        <v>27</v>
      </c>
    </row>
    <row r="65" spans="1:5" ht="12.75">
      <c r="A65" s="35" t="s">
        <v>55</v>
      </c>
      <c r="E65" s="39" t="s">
        <v>5466</v>
      </c>
    </row>
    <row r="66" spans="1:5" ht="12.75">
      <c r="A66" s="35" t="s">
        <v>56</v>
      </c>
      <c r="E66" s="40" t="s">
        <v>5</v>
      </c>
    </row>
    <row r="67" spans="1:5" ht="12.75">
      <c r="A67" t="s">
        <v>57</v>
      </c>
      <c r="E67" s="39" t="s">
        <v>5467</v>
      </c>
    </row>
    <row r="68" spans="1:16" ht="12.75">
      <c r="A68" t="s">
        <v>49</v>
      </c>
      <c s="34" t="s">
        <v>152</v>
      </c>
      <c s="34" t="s">
        <v>5468</v>
      </c>
      <c s="35" t="s">
        <v>5</v>
      </c>
      <c s="6" t="s">
        <v>5469</v>
      </c>
      <c s="36" t="s">
        <v>53</v>
      </c>
      <c s="37">
        <v>28</v>
      </c>
      <c s="36">
        <v>0.17489</v>
      </c>
      <c s="36">
        <f>ROUND(G68*H68,6)</f>
      </c>
      <c r="L68" s="38">
        <v>0</v>
      </c>
      <c s="32">
        <f>ROUND(ROUND(L68,2)*ROUND(G68,3),2)</f>
      </c>
      <c s="36" t="s">
        <v>99</v>
      </c>
      <c>
        <f>(M68*21)/100</f>
      </c>
      <c t="s">
        <v>27</v>
      </c>
    </row>
    <row r="69" spans="1:5" ht="12.75">
      <c r="A69" s="35" t="s">
        <v>55</v>
      </c>
      <c r="E69" s="39" t="s">
        <v>5469</v>
      </c>
    </row>
    <row r="70" spans="1:5" ht="12.75">
      <c r="A70" s="35" t="s">
        <v>56</v>
      </c>
      <c r="E70" s="40" t="s">
        <v>5</v>
      </c>
    </row>
    <row r="71" spans="1:5" ht="12.75">
      <c r="A71" t="s">
        <v>57</v>
      </c>
      <c r="E71" s="39" t="s">
        <v>5</v>
      </c>
    </row>
    <row r="72" spans="1:16" ht="25.5">
      <c r="A72" t="s">
        <v>49</v>
      </c>
      <c s="34" t="s">
        <v>156</v>
      </c>
      <c s="34" t="s">
        <v>5460</v>
      </c>
      <c s="35" t="s">
        <v>5</v>
      </c>
      <c s="6" t="s">
        <v>5461</v>
      </c>
      <c s="36" t="s">
        <v>64</v>
      </c>
      <c s="37">
        <v>134.4</v>
      </c>
      <c s="36">
        <v>0.00711</v>
      </c>
      <c s="36">
        <f>ROUND(G72*H72,6)</f>
      </c>
      <c r="L72" s="38">
        <v>0</v>
      </c>
      <c s="32">
        <f>ROUND(ROUND(L72,2)*ROUND(G72,3),2)</f>
      </c>
      <c s="36" t="s">
        <v>919</v>
      </c>
      <c>
        <f>(M72*21)/100</f>
      </c>
      <c t="s">
        <v>27</v>
      </c>
    </row>
    <row r="73" spans="1:5" ht="25.5">
      <c r="A73" s="35" t="s">
        <v>55</v>
      </c>
      <c r="E73" s="39" t="s">
        <v>5461</v>
      </c>
    </row>
    <row r="74" spans="1:5" ht="12.75">
      <c r="A74" s="35" t="s">
        <v>56</v>
      </c>
      <c r="E74" s="40" t="s">
        <v>5</v>
      </c>
    </row>
    <row r="75" spans="1:5" ht="12.75">
      <c r="A75" t="s">
        <v>57</v>
      </c>
      <c r="E75" s="39" t="s">
        <v>5462</v>
      </c>
    </row>
    <row r="76" spans="1:16" ht="12.75">
      <c r="A76" t="s">
        <v>49</v>
      </c>
      <c s="34" t="s">
        <v>160</v>
      </c>
      <c s="34" t="s">
        <v>2031</v>
      </c>
      <c s="35" t="s">
        <v>5</v>
      </c>
      <c s="6" t="s">
        <v>2032</v>
      </c>
      <c s="36" t="s">
        <v>53</v>
      </c>
      <c s="37">
        <v>10</v>
      </c>
      <c s="36">
        <v>0.107535</v>
      </c>
      <c s="36">
        <f>ROUND(G76*H76,6)</f>
      </c>
      <c r="L76" s="38">
        <v>0</v>
      </c>
      <c s="32">
        <f>ROUND(ROUND(L76,2)*ROUND(G76,3),2)</f>
      </c>
      <c s="36" t="s">
        <v>919</v>
      </c>
      <c>
        <f>(M76*21)/100</f>
      </c>
      <c t="s">
        <v>27</v>
      </c>
    </row>
    <row r="77" spans="1:5" ht="12.75">
      <c r="A77" s="35" t="s">
        <v>55</v>
      </c>
      <c r="E77" s="39" t="s">
        <v>2032</v>
      </c>
    </row>
    <row r="78" spans="1:5" ht="12.75">
      <c r="A78" s="35" t="s">
        <v>56</v>
      </c>
      <c r="E78" s="40" t="s">
        <v>5</v>
      </c>
    </row>
    <row r="79" spans="1:5" ht="12.75">
      <c r="A79" t="s">
        <v>57</v>
      </c>
      <c r="E79" s="39" t="s">
        <v>5</v>
      </c>
    </row>
    <row r="80" spans="1:16" ht="12.75">
      <c r="A80" t="s">
        <v>49</v>
      </c>
      <c s="34" t="s">
        <v>164</v>
      </c>
      <c s="34" t="s">
        <v>2045</v>
      </c>
      <c s="35" t="s">
        <v>5</v>
      </c>
      <c s="6" t="s">
        <v>5470</v>
      </c>
      <c s="36" t="s">
        <v>53</v>
      </c>
      <c s="37">
        <v>1</v>
      </c>
      <c s="36">
        <v>0.78975</v>
      </c>
      <c s="36">
        <f>ROUND(G80*H80,6)</f>
      </c>
      <c r="L80" s="38">
        <v>0</v>
      </c>
      <c s="32">
        <f>ROUND(ROUND(L80,2)*ROUND(G80,3),2)</f>
      </c>
      <c s="36" t="s">
        <v>99</v>
      </c>
      <c>
        <f>(M80*21)/100</f>
      </c>
      <c t="s">
        <v>27</v>
      </c>
    </row>
    <row r="81" spans="1:5" ht="12.75">
      <c r="A81" s="35" t="s">
        <v>55</v>
      </c>
      <c r="E81" s="39" t="s">
        <v>5470</v>
      </c>
    </row>
    <row r="82" spans="1:5" ht="12.75">
      <c r="A82" s="35" t="s">
        <v>56</v>
      </c>
      <c r="E82" s="40" t="s">
        <v>5</v>
      </c>
    </row>
    <row r="83" spans="1:5" ht="12.75">
      <c r="A83" t="s">
        <v>57</v>
      </c>
      <c r="E83" s="39" t="s">
        <v>5</v>
      </c>
    </row>
    <row r="84" spans="1:16" ht="12.75">
      <c r="A84" t="s">
        <v>49</v>
      </c>
      <c s="34" t="s">
        <v>168</v>
      </c>
      <c s="34" t="s">
        <v>2047</v>
      </c>
      <c s="35" t="s">
        <v>5</v>
      </c>
      <c s="6" t="s">
        <v>5471</v>
      </c>
      <c s="36" t="s">
        <v>53</v>
      </c>
      <c s="37">
        <v>2</v>
      </c>
      <c s="36">
        <v>0.32805</v>
      </c>
      <c s="36">
        <f>ROUND(G84*H84,6)</f>
      </c>
      <c r="L84" s="38">
        <v>0</v>
      </c>
      <c s="32">
        <f>ROUND(ROUND(L84,2)*ROUND(G84,3),2)</f>
      </c>
      <c s="36" t="s">
        <v>99</v>
      </c>
      <c>
        <f>(M84*21)/100</f>
      </c>
      <c t="s">
        <v>27</v>
      </c>
    </row>
    <row r="85" spans="1:5" ht="12.75">
      <c r="A85" s="35" t="s">
        <v>55</v>
      </c>
      <c r="E85" s="39" t="s">
        <v>5471</v>
      </c>
    </row>
    <row r="86" spans="1:5" ht="12.75">
      <c r="A86" s="35" t="s">
        <v>56</v>
      </c>
      <c r="E86" s="40" t="s">
        <v>5</v>
      </c>
    </row>
    <row r="87" spans="1:5" ht="12.75">
      <c r="A87" t="s">
        <v>57</v>
      </c>
      <c r="E87" s="39" t="s">
        <v>5</v>
      </c>
    </row>
    <row r="88" spans="1:16" ht="12.75">
      <c r="A88" t="s">
        <v>49</v>
      </c>
      <c s="34" t="s">
        <v>172</v>
      </c>
      <c s="34" t="s">
        <v>2049</v>
      </c>
      <c s="35" t="s">
        <v>5</v>
      </c>
      <c s="6" t="s">
        <v>5472</v>
      </c>
      <c s="36" t="s">
        <v>53</v>
      </c>
      <c s="37">
        <v>1</v>
      </c>
      <c s="36">
        <v>0.74723</v>
      </c>
      <c s="36">
        <f>ROUND(G88*H88,6)</f>
      </c>
      <c r="L88" s="38">
        <v>0</v>
      </c>
      <c s="32">
        <f>ROUND(ROUND(L88,2)*ROUND(G88,3),2)</f>
      </c>
      <c s="36" t="s">
        <v>99</v>
      </c>
      <c>
        <f>(M88*21)/100</f>
      </c>
      <c t="s">
        <v>27</v>
      </c>
    </row>
    <row r="89" spans="1:5" ht="12.75">
      <c r="A89" s="35" t="s">
        <v>55</v>
      </c>
      <c r="E89" s="39" t="s">
        <v>5472</v>
      </c>
    </row>
    <row r="90" spans="1:5" ht="12.75">
      <c r="A90" s="35" t="s">
        <v>56</v>
      </c>
      <c r="E90" s="40" t="s">
        <v>5</v>
      </c>
    </row>
    <row r="91" spans="1:5" ht="12.75">
      <c r="A91" t="s">
        <v>57</v>
      </c>
      <c r="E91" s="39" t="s">
        <v>5</v>
      </c>
    </row>
    <row r="92" spans="1:16" ht="12.75">
      <c r="A92" t="s">
        <v>49</v>
      </c>
      <c s="34" t="s">
        <v>176</v>
      </c>
      <c s="34" t="s">
        <v>2051</v>
      </c>
      <c s="35" t="s">
        <v>5</v>
      </c>
      <c s="6" t="s">
        <v>5473</v>
      </c>
      <c s="36" t="s">
        <v>53</v>
      </c>
      <c s="37">
        <v>1</v>
      </c>
      <c s="36">
        <v>0.54168</v>
      </c>
      <c s="36">
        <f>ROUND(G92*H92,6)</f>
      </c>
      <c r="L92" s="38">
        <v>0</v>
      </c>
      <c s="32">
        <f>ROUND(ROUND(L92,2)*ROUND(G92,3),2)</f>
      </c>
      <c s="36" t="s">
        <v>99</v>
      </c>
      <c>
        <f>(M92*21)/100</f>
      </c>
      <c t="s">
        <v>27</v>
      </c>
    </row>
    <row r="93" spans="1:5" ht="12.75">
      <c r="A93" s="35" t="s">
        <v>55</v>
      </c>
      <c r="E93" s="39" t="s">
        <v>5473</v>
      </c>
    </row>
    <row r="94" spans="1:5" ht="12.75">
      <c r="A94" s="35" t="s">
        <v>56</v>
      </c>
      <c r="E94" s="40" t="s">
        <v>5</v>
      </c>
    </row>
    <row r="95" spans="1:5" ht="12.75">
      <c r="A95" t="s">
        <v>57</v>
      </c>
      <c r="E95" s="39" t="s">
        <v>5</v>
      </c>
    </row>
    <row r="96" spans="1:16" ht="12.75">
      <c r="A96" t="s">
        <v>49</v>
      </c>
      <c s="34" t="s">
        <v>180</v>
      </c>
      <c s="34" t="s">
        <v>2061</v>
      </c>
      <c s="35" t="s">
        <v>5</v>
      </c>
      <c s="6" t="s">
        <v>5474</v>
      </c>
      <c s="36" t="s">
        <v>53</v>
      </c>
      <c s="37">
        <v>1</v>
      </c>
      <c s="36">
        <v>0.729</v>
      </c>
      <c s="36">
        <f>ROUND(G96*H96,6)</f>
      </c>
      <c r="L96" s="38">
        <v>0</v>
      </c>
      <c s="32">
        <f>ROUND(ROUND(L96,2)*ROUND(G96,3),2)</f>
      </c>
      <c s="36" t="s">
        <v>99</v>
      </c>
      <c>
        <f>(M96*21)/100</f>
      </c>
      <c t="s">
        <v>27</v>
      </c>
    </row>
    <row r="97" spans="1:5" ht="12.75">
      <c r="A97" s="35" t="s">
        <v>55</v>
      </c>
      <c r="E97" s="39" t="s">
        <v>5474</v>
      </c>
    </row>
    <row r="98" spans="1:5" ht="12.75">
      <c r="A98" s="35" t="s">
        <v>56</v>
      </c>
      <c r="E98" s="40" t="s">
        <v>5</v>
      </c>
    </row>
    <row r="99" spans="1:5" ht="12.75">
      <c r="A99" t="s">
        <v>57</v>
      </c>
      <c r="E99" s="39" t="s">
        <v>5</v>
      </c>
    </row>
    <row r="100" spans="1:16" ht="12.75">
      <c r="A100" t="s">
        <v>49</v>
      </c>
      <c s="34" t="s">
        <v>184</v>
      </c>
      <c s="34" t="s">
        <v>2053</v>
      </c>
      <c s="35" t="s">
        <v>5</v>
      </c>
      <c s="6" t="s">
        <v>5475</v>
      </c>
      <c s="36" t="s">
        <v>53</v>
      </c>
      <c s="37">
        <v>2</v>
      </c>
      <c s="36">
        <v>0.54675</v>
      </c>
      <c s="36">
        <f>ROUND(G100*H100,6)</f>
      </c>
      <c r="L100" s="38">
        <v>0</v>
      </c>
      <c s="32">
        <f>ROUND(ROUND(L100,2)*ROUND(G100,3),2)</f>
      </c>
      <c s="36" t="s">
        <v>99</v>
      </c>
      <c>
        <f>(M100*21)/100</f>
      </c>
      <c t="s">
        <v>27</v>
      </c>
    </row>
    <row r="101" spans="1:5" ht="12.75">
      <c r="A101" s="35" t="s">
        <v>55</v>
      </c>
      <c r="E101" s="39" t="s">
        <v>5475</v>
      </c>
    </row>
    <row r="102" spans="1:5" ht="12.75">
      <c r="A102" s="35" t="s">
        <v>56</v>
      </c>
      <c r="E102" s="40" t="s">
        <v>5</v>
      </c>
    </row>
    <row r="103" spans="1:5" ht="12.75">
      <c r="A103" t="s">
        <v>57</v>
      </c>
      <c r="E103" s="39" t="s">
        <v>5</v>
      </c>
    </row>
    <row r="104" spans="1:16" ht="12.75">
      <c r="A104" t="s">
        <v>49</v>
      </c>
      <c s="34" t="s">
        <v>188</v>
      </c>
      <c s="34" t="s">
        <v>2067</v>
      </c>
      <c s="35" t="s">
        <v>5</v>
      </c>
      <c s="6" t="s">
        <v>5476</v>
      </c>
      <c s="36" t="s">
        <v>53</v>
      </c>
      <c s="37">
        <v>1</v>
      </c>
      <c s="36">
        <v>0.60143</v>
      </c>
      <c s="36">
        <f>ROUND(G104*H104,6)</f>
      </c>
      <c r="L104" s="38">
        <v>0</v>
      </c>
      <c s="32">
        <f>ROUND(ROUND(L104,2)*ROUND(G104,3),2)</f>
      </c>
      <c s="36" t="s">
        <v>99</v>
      </c>
      <c>
        <f>(M104*21)/100</f>
      </c>
      <c t="s">
        <v>27</v>
      </c>
    </row>
    <row r="105" spans="1:5" ht="12.75">
      <c r="A105" s="35" t="s">
        <v>55</v>
      </c>
      <c r="E105" s="39" t="s">
        <v>5476</v>
      </c>
    </row>
    <row r="106" spans="1:5" ht="12.75">
      <c r="A106" s="35" t="s">
        <v>56</v>
      </c>
      <c r="E106" s="40" t="s">
        <v>5</v>
      </c>
    </row>
    <row r="107" spans="1:5" ht="12.75">
      <c r="A107" t="s">
        <v>57</v>
      </c>
      <c r="E107" s="39" t="s">
        <v>5</v>
      </c>
    </row>
    <row r="108" spans="1:16" ht="12.75">
      <c r="A108" t="s">
        <v>49</v>
      </c>
      <c s="34" t="s">
        <v>192</v>
      </c>
      <c s="34" t="s">
        <v>5477</v>
      </c>
      <c s="35" t="s">
        <v>5</v>
      </c>
      <c s="6" t="s">
        <v>5478</v>
      </c>
      <c s="36" t="s">
        <v>53</v>
      </c>
      <c s="37">
        <v>1</v>
      </c>
      <c s="36">
        <v>0.6318</v>
      </c>
      <c s="36">
        <f>ROUND(G108*H108,6)</f>
      </c>
      <c r="L108" s="38">
        <v>0</v>
      </c>
      <c s="32">
        <f>ROUND(ROUND(L108,2)*ROUND(G108,3),2)</f>
      </c>
      <c s="36" t="s">
        <v>99</v>
      </c>
      <c>
        <f>(M108*21)/100</f>
      </c>
      <c t="s">
        <v>27</v>
      </c>
    </row>
    <row r="109" spans="1:5" ht="12.75">
      <c r="A109" s="35" t="s">
        <v>55</v>
      </c>
      <c r="E109" s="39" t="s">
        <v>5478</v>
      </c>
    </row>
    <row r="110" spans="1:5" ht="12.75">
      <c r="A110" s="35" t="s">
        <v>56</v>
      </c>
      <c r="E110" s="40" t="s">
        <v>5</v>
      </c>
    </row>
    <row r="111" spans="1:5" ht="12.75">
      <c r="A111" t="s">
        <v>57</v>
      </c>
      <c r="E111" s="39" t="s">
        <v>5</v>
      </c>
    </row>
    <row r="112" spans="1:16" ht="12.75">
      <c r="A112" t="s">
        <v>49</v>
      </c>
      <c s="34" t="s">
        <v>196</v>
      </c>
      <c s="34" t="s">
        <v>5479</v>
      </c>
      <c s="35" t="s">
        <v>5</v>
      </c>
      <c s="6" t="s">
        <v>5480</v>
      </c>
      <c s="36" t="s">
        <v>53</v>
      </c>
      <c s="37">
        <v>129</v>
      </c>
      <c s="36">
        <v>0.0012</v>
      </c>
      <c s="36">
        <f>ROUND(G112*H112,6)</f>
      </c>
      <c r="L112" s="38">
        <v>0</v>
      </c>
      <c s="32">
        <f>ROUND(ROUND(L112,2)*ROUND(G112,3),2)</f>
      </c>
      <c s="36" t="s">
        <v>919</v>
      </c>
      <c>
        <f>(M112*21)/100</f>
      </c>
      <c t="s">
        <v>27</v>
      </c>
    </row>
    <row r="113" spans="1:5" ht="12.75">
      <c r="A113" s="35" t="s">
        <v>55</v>
      </c>
      <c r="E113" s="39" t="s">
        <v>5480</v>
      </c>
    </row>
    <row r="114" spans="1:5" ht="12.75">
      <c r="A114" s="35" t="s">
        <v>56</v>
      </c>
      <c r="E114" s="40" t="s">
        <v>5</v>
      </c>
    </row>
    <row r="115" spans="1:5" ht="12.75">
      <c r="A115" t="s">
        <v>57</v>
      </c>
      <c r="E115" s="39" t="s">
        <v>5</v>
      </c>
    </row>
    <row r="116" spans="1:16" ht="12.75">
      <c r="A116" t="s">
        <v>49</v>
      </c>
      <c s="34" t="s">
        <v>200</v>
      </c>
      <c s="34" t="s">
        <v>5481</v>
      </c>
      <c s="35" t="s">
        <v>5</v>
      </c>
      <c s="6" t="s">
        <v>5482</v>
      </c>
      <c s="36" t="s">
        <v>53</v>
      </c>
      <c s="37">
        <v>129</v>
      </c>
      <c s="36">
        <v>0.07</v>
      </c>
      <c s="36">
        <f>ROUND(G116*H116,6)</f>
      </c>
      <c r="L116" s="38">
        <v>0</v>
      </c>
      <c s="32">
        <f>ROUND(ROUND(L116,2)*ROUND(G116,3),2)</f>
      </c>
      <c s="36" t="s">
        <v>99</v>
      </c>
      <c>
        <f>(M116*21)/100</f>
      </c>
      <c t="s">
        <v>27</v>
      </c>
    </row>
    <row r="117" spans="1:5" ht="12.75">
      <c r="A117" s="35" t="s">
        <v>55</v>
      </c>
      <c r="E117" s="39" t="s">
        <v>5482</v>
      </c>
    </row>
    <row r="118" spans="1:5" ht="12.75">
      <c r="A118" s="35" t="s">
        <v>56</v>
      </c>
      <c r="E118" s="40" t="s">
        <v>5</v>
      </c>
    </row>
    <row r="119" spans="1:5" ht="12.75">
      <c r="A119" t="s">
        <v>57</v>
      </c>
      <c r="E119" s="39" t="s">
        <v>5</v>
      </c>
    </row>
    <row r="120" spans="1:16" ht="25.5">
      <c r="A120" t="s">
        <v>49</v>
      </c>
      <c s="34" t="s">
        <v>204</v>
      </c>
      <c s="34" t="s">
        <v>5483</v>
      </c>
      <c s="35" t="s">
        <v>5</v>
      </c>
      <c s="6" t="s">
        <v>5484</v>
      </c>
      <c s="36" t="s">
        <v>64</v>
      </c>
      <c s="37">
        <v>326.2</v>
      </c>
      <c s="36">
        <v>0</v>
      </c>
      <c s="36">
        <f>ROUND(G120*H120,6)</f>
      </c>
      <c r="L120" s="38">
        <v>0</v>
      </c>
      <c s="32">
        <f>ROUND(ROUND(L120,2)*ROUND(G120,3),2)</f>
      </c>
      <c s="36" t="s">
        <v>919</v>
      </c>
      <c>
        <f>(M120*21)/100</f>
      </c>
      <c t="s">
        <v>27</v>
      </c>
    </row>
    <row r="121" spans="1:5" ht="25.5">
      <c r="A121" s="35" t="s">
        <v>55</v>
      </c>
      <c r="E121" s="39" t="s">
        <v>5484</v>
      </c>
    </row>
    <row r="122" spans="1:5" ht="12.75">
      <c r="A122" s="35" t="s">
        <v>56</v>
      </c>
      <c r="E122" s="40" t="s">
        <v>5</v>
      </c>
    </row>
    <row r="123" spans="1:5" ht="12.75">
      <c r="A123" t="s">
        <v>57</v>
      </c>
      <c r="E123" s="39" t="s">
        <v>5</v>
      </c>
    </row>
    <row r="124" spans="1:16" ht="25.5">
      <c r="A124" t="s">
        <v>49</v>
      </c>
      <c s="34" t="s">
        <v>208</v>
      </c>
      <c s="34" t="s">
        <v>5485</v>
      </c>
      <c s="35" t="s">
        <v>5</v>
      </c>
      <c s="6" t="s">
        <v>5486</v>
      </c>
      <c s="36" t="s">
        <v>53</v>
      </c>
      <c s="37">
        <v>130.48</v>
      </c>
      <c s="36">
        <v>0.0199</v>
      </c>
      <c s="36">
        <f>ROUND(G124*H124,6)</f>
      </c>
      <c r="L124" s="38">
        <v>0</v>
      </c>
      <c s="32">
        <f>ROUND(ROUND(L124,2)*ROUND(G124,3),2)</f>
      </c>
      <c s="36" t="s">
        <v>919</v>
      </c>
      <c>
        <f>(M124*21)/100</f>
      </c>
      <c t="s">
        <v>27</v>
      </c>
    </row>
    <row r="125" spans="1:5" ht="25.5">
      <c r="A125" s="35" t="s">
        <v>55</v>
      </c>
      <c r="E125" s="39" t="s">
        <v>5486</v>
      </c>
    </row>
    <row r="126" spans="1:5" ht="12.75">
      <c r="A126" s="35" t="s">
        <v>56</v>
      </c>
      <c r="E126" s="40" t="s">
        <v>5</v>
      </c>
    </row>
    <row r="127" spans="1:5" ht="12.75">
      <c r="A127" t="s">
        <v>57</v>
      </c>
      <c r="E127" s="39" t="s">
        <v>5</v>
      </c>
    </row>
    <row r="128" spans="1:16" ht="25.5">
      <c r="A128" t="s">
        <v>49</v>
      </c>
      <c s="34" t="s">
        <v>212</v>
      </c>
      <c s="34" t="s">
        <v>5487</v>
      </c>
      <c s="35" t="s">
        <v>5</v>
      </c>
      <c s="6" t="s">
        <v>5488</v>
      </c>
      <c s="36" t="s">
        <v>64</v>
      </c>
      <c s="37">
        <v>33.6</v>
      </c>
      <c s="36">
        <v>0.000201</v>
      </c>
      <c s="36">
        <f>ROUND(G128*H128,6)</f>
      </c>
      <c r="L128" s="38">
        <v>0</v>
      </c>
      <c s="32">
        <f>ROUND(ROUND(L128,2)*ROUND(G128,3),2)</f>
      </c>
      <c s="36" t="s">
        <v>919</v>
      </c>
      <c>
        <f>(M128*21)/100</f>
      </c>
      <c t="s">
        <v>27</v>
      </c>
    </row>
    <row r="129" spans="1:5" ht="25.5">
      <c r="A129" s="35" t="s">
        <v>55</v>
      </c>
      <c r="E129" s="39" t="s">
        <v>5488</v>
      </c>
    </row>
    <row r="130" spans="1:5" ht="12.75">
      <c r="A130" s="35" t="s">
        <v>56</v>
      </c>
      <c r="E130" s="40" t="s">
        <v>5</v>
      </c>
    </row>
    <row r="131" spans="1:5" ht="12.75">
      <c r="A131" t="s">
        <v>57</v>
      </c>
      <c r="E131" s="39" t="s">
        <v>5</v>
      </c>
    </row>
    <row r="132" spans="1:16" ht="12.75">
      <c r="A132" t="s">
        <v>49</v>
      </c>
      <c s="34" t="s">
        <v>214</v>
      </c>
      <c s="34" t="s">
        <v>5489</v>
      </c>
      <c s="35" t="s">
        <v>5</v>
      </c>
      <c s="6" t="s">
        <v>5490</v>
      </c>
      <c s="36" t="s">
        <v>423</v>
      </c>
      <c s="37">
        <v>100.8</v>
      </c>
      <c s="36">
        <v>0.00488</v>
      </c>
      <c s="36">
        <f>ROUND(G132*H132,6)</f>
      </c>
      <c r="L132" s="38">
        <v>0</v>
      </c>
      <c s="32">
        <f>ROUND(ROUND(L132,2)*ROUND(G132,3),2)</f>
      </c>
      <c s="36" t="s">
        <v>919</v>
      </c>
      <c>
        <f>(M132*21)/100</f>
      </c>
      <c t="s">
        <v>27</v>
      </c>
    </row>
    <row r="133" spans="1:5" ht="12.75">
      <c r="A133" s="35" t="s">
        <v>55</v>
      </c>
      <c r="E133" s="39" t="s">
        <v>5490</v>
      </c>
    </row>
    <row r="134" spans="1:5" ht="12.75">
      <c r="A134" s="35" t="s">
        <v>56</v>
      </c>
      <c r="E134" s="40" t="s">
        <v>5</v>
      </c>
    </row>
    <row r="135" spans="1:5" ht="12.75">
      <c r="A135" t="s">
        <v>57</v>
      </c>
      <c r="E135" s="39" t="s">
        <v>5491</v>
      </c>
    </row>
    <row r="136" spans="1:16" ht="12.75">
      <c r="A136" t="s">
        <v>49</v>
      </c>
      <c s="34" t="s">
        <v>218</v>
      </c>
      <c s="34" t="s">
        <v>5492</v>
      </c>
      <c s="35" t="s">
        <v>5</v>
      </c>
      <c s="6" t="s">
        <v>5493</v>
      </c>
      <c s="36" t="s">
        <v>64</v>
      </c>
      <c s="37">
        <v>80.8</v>
      </c>
      <c s="36">
        <v>0</v>
      </c>
      <c s="36">
        <f>ROUND(G136*H136,6)</f>
      </c>
      <c r="L136" s="38">
        <v>0</v>
      </c>
      <c s="32">
        <f>ROUND(ROUND(L136,2)*ROUND(G136,3),2)</f>
      </c>
      <c s="36" t="s">
        <v>919</v>
      </c>
      <c>
        <f>(M136*21)/100</f>
      </c>
      <c t="s">
        <v>27</v>
      </c>
    </row>
    <row r="137" spans="1:5" ht="12.75">
      <c r="A137" s="35" t="s">
        <v>55</v>
      </c>
      <c r="E137" s="39" t="s">
        <v>5493</v>
      </c>
    </row>
    <row r="138" spans="1:5" ht="12.75">
      <c r="A138" s="35" t="s">
        <v>56</v>
      </c>
      <c r="E138" s="40" t="s">
        <v>5</v>
      </c>
    </row>
    <row r="139" spans="1:5" ht="12.75">
      <c r="A139" t="s">
        <v>57</v>
      </c>
      <c r="E139" s="39" t="s">
        <v>5</v>
      </c>
    </row>
    <row r="140" spans="1:16" ht="12.75">
      <c r="A140" t="s">
        <v>49</v>
      </c>
      <c s="34" t="s">
        <v>220</v>
      </c>
      <c s="34" t="s">
        <v>5494</v>
      </c>
      <c s="35" t="s">
        <v>5</v>
      </c>
      <c s="6" t="s">
        <v>5495</v>
      </c>
      <c s="36" t="s">
        <v>423</v>
      </c>
      <c s="37">
        <v>266.64</v>
      </c>
      <c s="36">
        <v>2E-05</v>
      </c>
      <c s="36">
        <f>ROUND(G140*H140,6)</f>
      </c>
      <c r="L140" s="38">
        <v>0</v>
      </c>
      <c s="32">
        <f>ROUND(ROUND(L140,2)*ROUND(G140,3),2)</f>
      </c>
      <c s="36" t="s">
        <v>919</v>
      </c>
      <c>
        <f>(M140*21)/100</f>
      </c>
      <c t="s">
        <v>27</v>
      </c>
    </row>
    <row r="141" spans="1:5" ht="12.75">
      <c r="A141" s="35" t="s">
        <v>55</v>
      </c>
      <c r="E141" s="39" t="s">
        <v>5495</v>
      </c>
    </row>
    <row r="142" spans="1:5" ht="12.75">
      <c r="A142" s="35" t="s">
        <v>56</v>
      </c>
      <c r="E142" s="40" t="s">
        <v>5</v>
      </c>
    </row>
    <row r="143" spans="1:5" ht="12.75">
      <c r="A143" t="s">
        <v>57</v>
      </c>
      <c r="E143" s="39" t="s">
        <v>5</v>
      </c>
    </row>
    <row r="144" spans="1:16" ht="12.75">
      <c r="A144" t="s">
        <v>49</v>
      </c>
      <c s="34" t="s">
        <v>222</v>
      </c>
      <c s="34" t="s">
        <v>5496</v>
      </c>
      <c s="35" t="s">
        <v>5</v>
      </c>
      <c s="6" t="s">
        <v>5497</v>
      </c>
      <c s="36" t="s">
        <v>64</v>
      </c>
      <c s="37">
        <v>161.6</v>
      </c>
      <c s="36">
        <v>0</v>
      </c>
      <c s="36">
        <f>ROUND(G144*H144,6)</f>
      </c>
      <c r="L144" s="38">
        <v>0</v>
      </c>
      <c s="32">
        <f>ROUND(ROUND(L144,2)*ROUND(G144,3),2)</f>
      </c>
      <c s="36" t="s">
        <v>919</v>
      </c>
      <c>
        <f>(M144*21)/100</f>
      </c>
      <c t="s">
        <v>27</v>
      </c>
    </row>
    <row r="145" spans="1:5" ht="12.75">
      <c r="A145" s="35" t="s">
        <v>55</v>
      </c>
      <c r="E145" s="39" t="s">
        <v>5497</v>
      </c>
    </row>
    <row r="146" spans="1:5" ht="12.75">
      <c r="A146" s="35" t="s">
        <v>56</v>
      </c>
      <c r="E146" s="40" t="s">
        <v>5</v>
      </c>
    </row>
    <row r="147" spans="1:5" ht="12.75">
      <c r="A147" t="s">
        <v>57</v>
      </c>
      <c r="E147" s="39" t="s">
        <v>5</v>
      </c>
    </row>
    <row r="148" spans="1:16" ht="12.75">
      <c r="A148" t="s">
        <v>49</v>
      </c>
      <c s="34" t="s">
        <v>224</v>
      </c>
      <c s="34" t="s">
        <v>5498</v>
      </c>
      <c s="35" t="s">
        <v>5</v>
      </c>
      <c s="6" t="s">
        <v>5499</v>
      </c>
      <c s="36" t="s">
        <v>64</v>
      </c>
      <c s="37">
        <v>169.68</v>
      </c>
      <c s="36">
        <v>5E-05</v>
      </c>
      <c s="36">
        <f>ROUND(G148*H148,6)</f>
      </c>
      <c r="L148" s="38">
        <v>0</v>
      </c>
      <c s="32">
        <f>ROUND(ROUND(L148,2)*ROUND(G148,3),2)</f>
      </c>
      <c s="36" t="s">
        <v>919</v>
      </c>
      <c>
        <f>(M148*21)/100</f>
      </c>
      <c t="s">
        <v>27</v>
      </c>
    </row>
    <row r="149" spans="1:5" ht="12.75">
      <c r="A149" s="35" t="s">
        <v>55</v>
      </c>
      <c r="E149" s="39" t="s">
        <v>5499</v>
      </c>
    </row>
    <row r="150" spans="1:5" ht="12.75">
      <c r="A150" s="35" t="s">
        <v>56</v>
      </c>
      <c r="E150" s="40" t="s">
        <v>5</v>
      </c>
    </row>
    <row r="151" spans="1:5" ht="12.75">
      <c r="A151" t="s">
        <v>57</v>
      </c>
      <c r="E151" s="39" t="s">
        <v>5</v>
      </c>
    </row>
    <row r="152" spans="1:13" ht="12.75">
      <c r="A152" t="s">
        <v>46</v>
      </c>
      <c r="C152" s="31" t="s">
        <v>4110</v>
      </c>
      <c r="E152" s="33" t="s">
        <v>4653</v>
      </c>
      <c r="J152" s="32">
        <f>0</f>
      </c>
      <c s="32">
        <f>0</f>
      </c>
      <c s="32">
        <f>0+L153+L157+L161+L165</f>
      </c>
      <c s="32">
        <f>0+M153+M157+M161+M165</f>
      </c>
    </row>
    <row r="153" spans="1:16" ht="12.75">
      <c r="A153" t="s">
        <v>49</v>
      </c>
      <c s="34" t="s">
        <v>65</v>
      </c>
      <c s="34" t="s">
        <v>5500</v>
      </c>
      <c s="35" t="s">
        <v>5</v>
      </c>
      <c s="6" t="s">
        <v>5501</v>
      </c>
      <c s="36" t="s">
        <v>423</v>
      </c>
      <c s="37">
        <v>80.8</v>
      </c>
      <c s="36">
        <v>0</v>
      </c>
      <c s="36">
        <f>ROUND(G153*H153,6)</f>
      </c>
      <c r="L153" s="38">
        <v>0</v>
      </c>
      <c s="32">
        <f>ROUND(ROUND(L153,2)*ROUND(G153,3),2)</f>
      </c>
      <c s="36" t="s">
        <v>919</v>
      </c>
      <c>
        <f>(M153*21)/100</f>
      </c>
      <c t="s">
        <v>27</v>
      </c>
    </row>
    <row r="154" spans="1:5" ht="12.75">
      <c r="A154" s="35" t="s">
        <v>55</v>
      </c>
      <c r="E154" s="39" t="s">
        <v>5501</v>
      </c>
    </row>
    <row r="155" spans="1:5" ht="12.75">
      <c r="A155" s="35" t="s">
        <v>56</v>
      </c>
      <c r="E155" s="40" t="s">
        <v>5</v>
      </c>
    </row>
    <row r="156" spans="1:5" ht="12.75">
      <c r="A156" t="s">
        <v>57</v>
      </c>
      <c r="E156" s="39" t="s">
        <v>5</v>
      </c>
    </row>
    <row r="157" spans="1:16" ht="12.75">
      <c r="A157" t="s">
        <v>49</v>
      </c>
      <c s="34" t="s">
        <v>68</v>
      </c>
      <c s="34" t="s">
        <v>5502</v>
      </c>
      <c s="35" t="s">
        <v>5</v>
      </c>
      <c s="6" t="s">
        <v>5503</v>
      </c>
      <c s="36" t="s">
        <v>236</v>
      </c>
      <c s="37">
        <v>4.121</v>
      </c>
      <c s="36">
        <v>0.5</v>
      </c>
      <c s="36">
        <f>ROUND(G157*H157,6)</f>
      </c>
      <c r="L157" s="38">
        <v>0</v>
      </c>
      <c s="32">
        <f>ROUND(ROUND(L157,2)*ROUND(G157,3),2)</f>
      </c>
      <c s="36" t="s">
        <v>919</v>
      </c>
      <c>
        <f>(M157*21)/100</f>
      </c>
      <c t="s">
        <v>27</v>
      </c>
    </row>
    <row r="158" spans="1:5" ht="12.75">
      <c r="A158" s="35" t="s">
        <v>55</v>
      </c>
      <c r="E158" s="39" t="s">
        <v>5503</v>
      </c>
    </row>
    <row r="159" spans="1:5" ht="12.75">
      <c r="A159" s="35" t="s">
        <v>56</v>
      </c>
      <c r="E159" s="40" t="s">
        <v>5</v>
      </c>
    </row>
    <row r="160" spans="1:5" ht="12.75">
      <c r="A160" t="s">
        <v>57</v>
      </c>
      <c r="E160" s="39" t="s">
        <v>5</v>
      </c>
    </row>
    <row r="161" spans="1:16" ht="12.75">
      <c r="A161" t="s">
        <v>49</v>
      </c>
      <c s="34" t="s">
        <v>71</v>
      </c>
      <c s="34" t="s">
        <v>4664</v>
      </c>
      <c s="35" t="s">
        <v>5</v>
      </c>
      <c s="6" t="s">
        <v>4665</v>
      </c>
      <c s="36" t="s">
        <v>236</v>
      </c>
      <c s="37">
        <v>4.04</v>
      </c>
      <c s="36">
        <v>0.012657</v>
      </c>
      <c s="36">
        <f>ROUND(G161*H161,6)</f>
      </c>
      <c r="L161" s="38">
        <v>0</v>
      </c>
      <c s="32">
        <f>ROUND(ROUND(L161,2)*ROUND(G161,3),2)</f>
      </c>
      <c s="36" t="s">
        <v>919</v>
      </c>
      <c>
        <f>(M161*21)/100</f>
      </c>
      <c t="s">
        <v>27</v>
      </c>
    </row>
    <row r="162" spans="1:5" ht="12.75">
      <c r="A162" s="35" t="s">
        <v>55</v>
      </c>
      <c r="E162" s="39" t="s">
        <v>4665</v>
      </c>
    </row>
    <row r="163" spans="1:5" ht="12.75">
      <c r="A163" s="35" t="s">
        <v>56</v>
      </c>
      <c r="E163" s="40" t="s">
        <v>5</v>
      </c>
    </row>
    <row r="164" spans="1:5" ht="12.75">
      <c r="A164" t="s">
        <v>57</v>
      </c>
      <c r="E164" s="39" t="s">
        <v>5</v>
      </c>
    </row>
    <row r="165" spans="1:16" ht="25.5">
      <c r="A165" t="s">
        <v>49</v>
      </c>
      <c s="34" t="s">
        <v>74</v>
      </c>
      <c s="34" t="s">
        <v>5504</v>
      </c>
      <c s="35" t="s">
        <v>5</v>
      </c>
      <c s="6" t="s">
        <v>5505</v>
      </c>
      <c s="36" t="s">
        <v>932</v>
      </c>
      <c s="37">
        <v>2.112</v>
      </c>
      <c s="36">
        <v>0</v>
      </c>
      <c s="36">
        <f>ROUND(G165*H165,6)</f>
      </c>
      <c r="L165" s="38">
        <v>0</v>
      </c>
      <c s="32">
        <f>ROUND(ROUND(L165,2)*ROUND(G165,3),2)</f>
      </c>
      <c s="36" t="s">
        <v>919</v>
      </c>
      <c>
        <f>(M165*21)/100</f>
      </c>
      <c t="s">
        <v>27</v>
      </c>
    </row>
    <row r="166" spans="1:5" ht="25.5">
      <c r="A166" s="35" t="s">
        <v>55</v>
      </c>
      <c r="E166" s="39" t="s">
        <v>5505</v>
      </c>
    </row>
    <row r="167" spans="1:5" ht="12.75">
      <c r="A167" s="35" t="s">
        <v>56</v>
      </c>
      <c r="E167" s="40" t="s">
        <v>5</v>
      </c>
    </row>
    <row r="168" spans="1:5" ht="12.75">
      <c r="A168" t="s">
        <v>57</v>
      </c>
      <c r="E168" s="39" t="s">
        <v>5</v>
      </c>
    </row>
    <row r="169" spans="1:13" ht="12.75">
      <c r="A169" t="s">
        <v>46</v>
      </c>
      <c r="C169" s="31" t="s">
        <v>4116</v>
      </c>
      <c r="E169" s="33" t="s">
        <v>4707</v>
      </c>
      <c r="J169" s="32">
        <f>0</f>
      </c>
      <c s="32">
        <f>0</f>
      </c>
      <c s="32">
        <f>0+L170+L174+L178</f>
      </c>
      <c s="32">
        <f>0+M170+M174+M178</f>
      </c>
    </row>
    <row r="170" spans="1:16" ht="25.5">
      <c r="A170" t="s">
        <v>49</v>
      </c>
      <c s="34" t="s">
        <v>77</v>
      </c>
      <c s="34" t="s">
        <v>5506</v>
      </c>
      <c s="35" t="s">
        <v>5</v>
      </c>
      <c s="6" t="s">
        <v>5507</v>
      </c>
      <c s="36" t="s">
        <v>64</v>
      </c>
      <c s="37">
        <v>40.91</v>
      </c>
      <c s="36">
        <v>0.002278</v>
      </c>
      <c s="36">
        <f>ROUND(G170*H170,6)</f>
      </c>
      <c r="L170" s="38">
        <v>0</v>
      </c>
      <c s="32">
        <f>ROUND(ROUND(L170,2)*ROUND(G170,3),2)</f>
      </c>
      <c s="36" t="s">
        <v>919</v>
      </c>
      <c>
        <f>(M170*21)/100</f>
      </c>
      <c t="s">
        <v>27</v>
      </c>
    </row>
    <row r="171" spans="1:5" ht="25.5">
      <c r="A171" s="35" t="s">
        <v>55</v>
      </c>
      <c r="E171" s="39" t="s">
        <v>5507</v>
      </c>
    </row>
    <row r="172" spans="1:5" ht="12.75">
      <c r="A172" s="35" t="s">
        <v>56</v>
      </c>
      <c r="E172" s="40" t="s">
        <v>5</v>
      </c>
    </row>
    <row r="173" spans="1:5" ht="12.75">
      <c r="A173" t="s">
        <v>57</v>
      </c>
      <c r="E173" s="39" t="s">
        <v>5</v>
      </c>
    </row>
    <row r="174" spans="1:16" ht="25.5">
      <c r="A174" t="s">
        <v>49</v>
      </c>
      <c s="34" t="s">
        <v>80</v>
      </c>
      <c s="34" t="s">
        <v>5508</v>
      </c>
      <c s="35" t="s">
        <v>5</v>
      </c>
      <c s="6" t="s">
        <v>5509</v>
      </c>
      <c s="36" t="s">
        <v>64</v>
      </c>
      <c s="37">
        <v>9.6</v>
      </c>
      <c s="36">
        <v>0.002166</v>
      </c>
      <c s="36">
        <f>ROUND(G174*H174,6)</f>
      </c>
      <c r="L174" s="38">
        <v>0</v>
      </c>
      <c s="32">
        <f>ROUND(ROUND(L174,2)*ROUND(G174,3),2)</f>
      </c>
      <c s="36" t="s">
        <v>919</v>
      </c>
      <c>
        <f>(M174*21)/100</f>
      </c>
      <c t="s">
        <v>27</v>
      </c>
    </row>
    <row r="175" spans="1:5" ht="25.5">
      <c r="A175" s="35" t="s">
        <v>55</v>
      </c>
      <c r="E175" s="39" t="s">
        <v>5509</v>
      </c>
    </row>
    <row r="176" spans="1:5" ht="12.75">
      <c r="A176" s="35" t="s">
        <v>56</v>
      </c>
      <c r="E176" s="40" t="s">
        <v>5</v>
      </c>
    </row>
    <row r="177" spans="1:5" ht="12.75">
      <c r="A177" t="s">
        <v>57</v>
      </c>
      <c r="E177" s="39" t="s">
        <v>5</v>
      </c>
    </row>
    <row r="178" spans="1:16" ht="25.5">
      <c r="A178" t="s">
        <v>49</v>
      </c>
      <c s="34" t="s">
        <v>83</v>
      </c>
      <c s="34" t="s">
        <v>5510</v>
      </c>
      <c s="35" t="s">
        <v>5</v>
      </c>
      <c s="6" t="s">
        <v>5511</v>
      </c>
      <c s="36" t="s">
        <v>932</v>
      </c>
      <c s="37">
        <v>0.114</v>
      </c>
      <c s="36">
        <v>0</v>
      </c>
      <c s="36">
        <f>ROUND(G178*H178,6)</f>
      </c>
      <c r="L178" s="38">
        <v>0</v>
      </c>
      <c s="32">
        <f>ROUND(ROUND(L178,2)*ROUND(G178,3),2)</f>
      </c>
      <c s="36" t="s">
        <v>919</v>
      </c>
      <c>
        <f>(M178*21)/100</f>
      </c>
      <c t="s">
        <v>27</v>
      </c>
    </row>
    <row r="179" spans="1:5" ht="25.5">
      <c r="A179" s="35" t="s">
        <v>55</v>
      </c>
      <c r="E179" s="39" t="s">
        <v>5511</v>
      </c>
    </row>
    <row r="180" spans="1:5" ht="12.75">
      <c r="A180" s="35" t="s">
        <v>56</v>
      </c>
      <c r="E180" s="40" t="s">
        <v>5</v>
      </c>
    </row>
    <row r="181" spans="1:5" ht="12.75">
      <c r="A181" t="s">
        <v>57</v>
      </c>
      <c r="E181" s="39" t="s">
        <v>5</v>
      </c>
    </row>
    <row r="182" spans="1:13" ht="12.75">
      <c r="A182" t="s">
        <v>46</v>
      </c>
      <c r="C182" s="31" t="s">
        <v>1551</v>
      </c>
      <c r="E182" s="33" t="s">
        <v>1552</v>
      </c>
      <c r="J182" s="32">
        <f>0</f>
      </c>
      <c s="32">
        <f>0</f>
      </c>
      <c s="32">
        <f>0+L183+L187+L191+L195+L199+L203+L207+L211+L215+L219+L223+L227+L231+L235+L239+L243+L247</f>
      </c>
      <c s="32">
        <f>0+M183+M187+M191+M195+M199+M203+M207+M211+M215+M219+M223+M227+M231+M235+M239+M243+M247</f>
      </c>
    </row>
    <row r="183" spans="1:16" ht="12.75">
      <c r="A183" t="s">
        <v>49</v>
      </c>
      <c s="34" t="s">
        <v>86</v>
      </c>
      <c s="34" t="s">
        <v>5512</v>
      </c>
      <c s="35" t="s">
        <v>5</v>
      </c>
      <c s="6" t="s">
        <v>5513</v>
      </c>
      <c s="36" t="s">
        <v>423</v>
      </c>
      <c s="37">
        <v>92.36</v>
      </c>
      <c s="36">
        <v>0.01</v>
      </c>
      <c s="36">
        <f>ROUND(G183*H183,6)</f>
      </c>
      <c r="L183" s="38">
        <v>0</v>
      </c>
      <c s="32">
        <f>ROUND(ROUND(L183,2)*ROUND(G183,3),2)</f>
      </c>
      <c s="36" t="s">
        <v>99</v>
      </c>
      <c>
        <f>(M183*21)/100</f>
      </c>
      <c t="s">
        <v>27</v>
      </c>
    </row>
    <row r="184" spans="1:5" ht="12.75">
      <c r="A184" s="35" t="s">
        <v>55</v>
      </c>
      <c r="E184" s="39" t="s">
        <v>5513</v>
      </c>
    </row>
    <row r="185" spans="1:5" ht="12.75">
      <c r="A185" s="35" t="s">
        <v>56</v>
      </c>
      <c r="E185" s="40" t="s">
        <v>5</v>
      </c>
    </row>
    <row r="186" spans="1:5" ht="12.75">
      <c r="A186" t="s">
        <v>57</v>
      </c>
      <c r="E186" s="39" t="s">
        <v>5</v>
      </c>
    </row>
    <row r="187" spans="1:16" ht="12.75">
      <c r="A187" t="s">
        <v>49</v>
      </c>
      <c s="34" t="s">
        <v>89</v>
      </c>
      <c s="34" t="s">
        <v>5514</v>
      </c>
      <c s="35" t="s">
        <v>5</v>
      </c>
      <c s="6" t="s">
        <v>5515</v>
      </c>
      <c s="36" t="s">
        <v>865</v>
      </c>
      <c s="37">
        <v>1</v>
      </c>
      <c s="36">
        <v>0.2</v>
      </c>
      <c s="36">
        <f>ROUND(G187*H187,6)</f>
      </c>
      <c r="L187" s="38">
        <v>0</v>
      </c>
      <c s="32">
        <f>ROUND(ROUND(L187,2)*ROUND(G187,3),2)</f>
      </c>
      <c s="36" t="s">
        <v>99</v>
      </c>
      <c>
        <f>(M187*21)/100</f>
      </c>
      <c t="s">
        <v>27</v>
      </c>
    </row>
    <row r="188" spans="1:5" ht="12.75">
      <c r="A188" s="35" t="s">
        <v>55</v>
      </c>
      <c r="E188" s="39" t="s">
        <v>5515</v>
      </c>
    </row>
    <row r="189" spans="1:5" ht="12.75">
      <c r="A189" s="35" t="s">
        <v>56</v>
      </c>
      <c r="E189" s="40" t="s">
        <v>5</v>
      </c>
    </row>
    <row r="190" spans="1:5" ht="12.75">
      <c r="A190" t="s">
        <v>57</v>
      </c>
      <c r="E190" s="39" t="s">
        <v>5</v>
      </c>
    </row>
    <row r="191" spans="1:16" ht="12.75">
      <c r="A191" t="s">
        <v>49</v>
      </c>
      <c s="34" t="s">
        <v>93</v>
      </c>
      <c s="34" t="s">
        <v>5516</v>
      </c>
      <c s="35" t="s">
        <v>5</v>
      </c>
      <c s="6" t="s">
        <v>5517</v>
      </c>
      <c s="36" t="s">
        <v>865</v>
      </c>
      <c s="37">
        <v>1</v>
      </c>
      <c s="36">
        <v>0.1</v>
      </c>
      <c s="36">
        <f>ROUND(G191*H191,6)</f>
      </c>
      <c r="L191" s="38">
        <v>0</v>
      </c>
      <c s="32">
        <f>ROUND(ROUND(L191,2)*ROUND(G191,3),2)</f>
      </c>
      <c s="36" t="s">
        <v>99</v>
      </c>
      <c>
        <f>(M191*21)/100</f>
      </c>
      <c t="s">
        <v>27</v>
      </c>
    </row>
    <row r="192" spans="1:5" ht="12.75">
      <c r="A192" s="35" t="s">
        <v>55</v>
      </c>
      <c r="E192" s="39" t="s">
        <v>5517</v>
      </c>
    </row>
    <row r="193" spans="1:5" ht="12.75">
      <c r="A193" s="35" t="s">
        <v>56</v>
      </c>
      <c r="E193" s="40" t="s">
        <v>5</v>
      </c>
    </row>
    <row r="194" spans="1:5" ht="12.75">
      <c r="A194" t="s">
        <v>57</v>
      </c>
      <c r="E194" s="39" t="s">
        <v>5</v>
      </c>
    </row>
    <row r="195" spans="1:16" ht="12.75">
      <c r="A195" t="s">
        <v>49</v>
      </c>
      <c s="34" t="s">
        <v>96</v>
      </c>
      <c s="34" t="s">
        <v>5518</v>
      </c>
      <c s="35" t="s">
        <v>5</v>
      </c>
      <c s="6" t="s">
        <v>5519</v>
      </c>
      <c s="36" t="s">
        <v>865</v>
      </c>
      <c s="37">
        <v>1</v>
      </c>
      <c s="36">
        <v>0.06</v>
      </c>
      <c s="36">
        <f>ROUND(G195*H195,6)</f>
      </c>
      <c r="L195" s="38">
        <v>0</v>
      </c>
      <c s="32">
        <f>ROUND(ROUND(L195,2)*ROUND(G195,3),2)</f>
      </c>
      <c s="36" t="s">
        <v>99</v>
      </c>
      <c>
        <f>(M195*21)/100</f>
      </c>
      <c t="s">
        <v>27</v>
      </c>
    </row>
    <row r="196" spans="1:5" ht="12.75">
      <c r="A196" s="35" t="s">
        <v>55</v>
      </c>
      <c r="E196" s="39" t="s">
        <v>5519</v>
      </c>
    </row>
    <row r="197" spans="1:5" ht="12.75">
      <c r="A197" s="35" t="s">
        <v>56</v>
      </c>
      <c r="E197" s="40" t="s">
        <v>5</v>
      </c>
    </row>
    <row r="198" spans="1:5" ht="12.75">
      <c r="A198" t="s">
        <v>57</v>
      </c>
      <c r="E198" s="39" t="s">
        <v>5</v>
      </c>
    </row>
    <row r="199" spans="1:16" ht="12.75">
      <c r="A199" t="s">
        <v>49</v>
      </c>
      <c s="34" t="s">
        <v>337</v>
      </c>
      <c s="34" t="s">
        <v>5520</v>
      </c>
      <c s="35" t="s">
        <v>5</v>
      </c>
      <c s="6" t="s">
        <v>5521</v>
      </c>
      <c s="36" t="s">
        <v>865</v>
      </c>
      <c s="37">
        <v>1</v>
      </c>
      <c s="36">
        <v>0.065</v>
      </c>
      <c s="36">
        <f>ROUND(G199*H199,6)</f>
      </c>
      <c r="L199" s="38">
        <v>0</v>
      </c>
      <c s="32">
        <f>ROUND(ROUND(L199,2)*ROUND(G199,3),2)</f>
      </c>
      <c s="36" t="s">
        <v>99</v>
      </c>
      <c>
        <f>(M199*21)/100</f>
      </c>
      <c t="s">
        <v>27</v>
      </c>
    </row>
    <row r="200" spans="1:5" ht="12.75">
      <c r="A200" s="35" t="s">
        <v>55</v>
      </c>
      <c r="E200" s="39" t="s">
        <v>5521</v>
      </c>
    </row>
    <row r="201" spans="1:5" ht="12.75">
      <c r="A201" s="35" t="s">
        <v>56</v>
      </c>
      <c r="E201" s="40" t="s">
        <v>5</v>
      </c>
    </row>
    <row r="202" spans="1:5" ht="12.75">
      <c r="A202" t="s">
        <v>57</v>
      </c>
      <c r="E202" s="39" t="s">
        <v>5</v>
      </c>
    </row>
    <row r="203" spans="1:16" ht="12.75">
      <c r="A203" t="s">
        <v>49</v>
      </c>
      <c s="34" t="s">
        <v>340</v>
      </c>
      <c s="34" t="s">
        <v>5522</v>
      </c>
      <c s="35" t="s">
        <v>5</v>
      </c>
      <c s="6" t="s">
        <v>5523</v>
      </c>
      <c s="36" t="s">
        <v>865</v>
      </c>
      <c s="37">
        <v>2</v>
      </c>
      <c s="36">
        <v>0.055</v>
      </c>
      <c s="36">
        <f>ROUND(G203*H203,6)</f>
      </c>
      <c r="L203" s="38">
        <v>0</v>
      </c>
      <c s="32">
        <f>ROUND(ROUND(L203,2)*ROUND(G203,3),2)</f>
      </c>
      <c s="36" t="s">
        <v>99</v>
      </c>
      <c>
        <f>(M203*21)/100</f>
      </c>
      <c t="s">
        <v>27</v>
      </c>
    </row>
    <row r="204" spans="1:5" ht="12.75">
      <c r="A204" s="35" t="s">
        <v>55</v>
      </c>
      <c r="E204" s="39" t="s">
        <v>5523</v>
      </c>
    </row>
    <row r="205" spans="1:5" ht="12.75">
      <c r="A205" s="35" t="s">
        <v>56</v>
      </c>
      <c r="E205" s="40" t="s">
        <v>5</v>
      </c>
    </row>
    <row r="206" spans="1:5" ht="12.75">
      <c r="A206" t="s">
        <v>57</v>
      </c>
      <c r="E206" s="39" t="s">
        <v>5</v>
      </c>
    </row>
    <row r="207" spans="1:16" ht="12.75">
      <c r="A207" t="s">
        <v>49</v>
      </c>
      <c s="34" t="s">
        <v>343</v>
      </c>
      <c s="34" t="s">
        <v>5524</v>
      </c>
      <c s="35" t="s">
        <v>5</v>
      </c>
      <c s="6" t="s">
        <v>5525</v>
      </c>
      <c s="36" t="s">
        <v>865</v>
      </c>
      <c s="37">
        <v>1</v>
      </c>
      <c s="36">
        <v>0.115</v>
      </c>
      <c s="36">
        <f>ROUND(G207*H207,6)</f>
      </c>
      <c r="L207" s="38">
        <v>0</v>
      </c>
      <c s="32">
        <f>ROUND(ROUND(L207,2)*ROUND(G207,3),2)</f>
      </c>
      <c s="36" t="s">
        <v>99</v>
      </c>
      <c>
        <f>(M207*21)/100</f>
      </c>
      <c t="s">
        <v>27</v>
      </c>
    </row>
    <row r="208" spans="1:5" ht="12.75">
      <c r="A208" s="35" t="s">
        <v>55</v>
      </c>
      <c r="E208" s="39" t="s">
        <v>5525</v>
      </c>
    </row>
    <row r="209" spans="1:5" ht="12.75">
      <c r="A209" s="35" t="s">
        <v>56</v>
      </c>
      <c r="E209" s="40" t="s">
        <v>5</v>
      </c>
    </row>
    <row r="210" spans="1:5" ht="12.75">
      <c r="A210" t="s">
        <v>57</v>
      </c>
      <c r="E210" s="39" t="s">
        <v>5</v>
      </c>
    </row>
    <row r="211" spans="1:16" ht="12.75">
      <c r="A211" t="s">
        <v>49</v>
      </c>
      <c s="34" t="s">
        <v>346</v>
      </c>
      <c s="34" t="s">
        <v>5526</v>
      </c>
      <c s="35" t="s">
        <v>5</v>
      </c>
      <c s="6" t="s">
        <v>5527</v>
      </c>
      <c s="36" t="s">
        <v>865</v>
      </c>
      <c s="37">
        <v>3</v>
      </c>
      <c s="36">
        <v>0.055</v>
      </c>
      <c s="36">
        <f>ROUND(G211*H211,6)</f>
      </c>
      <c r="L211" s="38">
        <v>0</v>
      </c>
      <c s="32">
        <f>ROUND(ROUND(L211,2)*ROUND(G211,3),2)</f>
      </c>
      <c s="36" t="s">
        <v>99</v>
      </c>
      <c>
        <f>(M211*21)/100</f>
      </c>
      <c t="s">
        <v>27</v>
      </c>
    </row>
    <row r="212" spans="1:5" ht="12.75">
      <c r="A212" s="35" t="s">
        <v>55</v>
      </c>
      <c r="E212" s="39" t="s">
        <v>5527</v>
      </c>
    </row>
    <row r="213" spans="1:5" ht="12.75">
      <c r="A213" s="35" t="s">
        <v>56</v>
      </c>
      <c r="E213" s="40" t="s">
        <v>5</v>
      </c>
    </row>
    <row r="214" spans="1:5" ht="12.75">
      <c r="A214" t="s">
        <v>57</v>
      </c>
      <c r="E214" s="39" t="s">
        <v>5</v>
      </c>
    </row>
    <row r="215" spans="1:16" ht="25.5">
      <c r="A215" t="s">
        <v>49</v>
      </c>
      <c s="34" t="s">
        <v>349</v>
      </c>
      <c s="34" t="s">
        <v>5528</v>
      </c>
      <c s="35" t="s">
        <v>5</v>
      </c>
      <c s="6" t="s">
        <v>5529</v>
      </c>
      <c s="36" t="s">
        <v>423</v>
      </c>
      <c s="37">
        <v>465.91</v>
      </c>
      <c s="36">
        <v>0.000281</v>
      </c>
      <c s="36">
        <f>ROUND(G215*H215,6)</f>
      </c>
      <c r="L215" s="38">
        <v>0</v>
      </c>
      <c s="32">
        <f>ROUND(ROUND(L215,2)*ROUND(G215,3),2)</f>
      </c>
      <c s="36" t="s">
        <v>919</v>
      </c>
      <c>
        <f>(M215*21)/100</f>
      </c>
      <c t="s">
        <v>27</v>
      </c>
    </row>
    <row r="216" spans="1:5" ht="25.5">
      <c r="A216" s="35" t="s">
        <v>55</v>
      </c>
      <c r="E216" s="39" t="s">
        <v>5529</v>
      </c>
    </row>
    <row r="217" spans="1:5" ht="12.75">
      <c r="A217" s="35" t="s">
        <v>56</v>
      </c>
      <c r="E217" s="40" t="s">
        <v>5</v>
      </c>
    </row>
    <row r="218" spans="1:5" ht="12.75">
      <c r="A218" t="s">
        <v>57</v>
      </c>
      <c r="E218" s="39" t="s">
        <v>5</v>
      </c>
    </row>
    <row r="219" spans="1:16" ht="12.75">
      <c r="A219" t="s">
        <v>49</v>
      </c>
      <c s="34" t="s">
        <v>352</v>
      </c>
      <c s="34" t="s">
        <v>5530</v>
      </c>
      <c s="35" t="s">
        <v>5</v>
      </c>
      <c s="6" t="s">
        <v>5531</v>
      </c>
      <c s="36" t="s">
        <v>423</v>
      </c>
      <c s="37">
        <v>527.876</v>
      </c>
      <c s="36">
        <v>0.0068</v>
      </c>
      <c s="36">
        <f>ROUND(G219*H219,6)</f>
      </c>
      <c r="L219" s="38">
        <v>0</v>
      </c>
      <c s="32">
        <f>ROUND(ROUND(L219,2)*ROUND(G219,3),2)</f>
      </c>
      <c s="36" t="s">
        <v>919</v>
      </c>
      <c>
        <f>(M219*21)/100</f>
      </c>
      <c t="s">
        <v>27</v>
      </c>
    </row>
    <row r="220" spans="1:5" ht="12.75">
      <c r="A220" s="35" t="s">
        <v>55</v>
      </c>
      <c r="E220" s="39" t="s">
        <v>5531</v>
      </c>
    </row>
    <row r="221" spans="1:5" ht="12.75">
      <c r="A221" s="35" t="s">
        <v>56</v>
      </c>
      <c r="E221" s="40" t="s">
        <v>5</v>
      </c>
    </row>
    <row r="222" spans="1:5" ht="12.75">
      <c r="A222" t="s">
        <v>57</v>
      </c>
      <c r="E222" s="39" t="s">
        <v>5</v>
      </c>
    </row>
    <row r="223" spans="1:16" ht="12.75">
      <c r="A223" t="s">
        <v>49</v>
      </c>
      <c s="34" t="s">
        <v>355</v>
      </c>
      <c s="34" t="s">
        <v>5532</v>
      </c>
      <c s="35" t="s">
        <v>5</v>
      </c>
      <c s="6" t="s">
        <v>5533</v>
      </c>
      <c s="36" t="s">
        <v>1171</v>
      </c>
      <c s="37">
        <v>8.625</v>
      </c>
      <c s="36">
        <v>6.7E-05</v>
      </c>
      <c s="36">
        <f>ROUND(G223*H223,6)</f>
      </c>
      <c r="L223" s="38">
        <v>0</v>
      </c>
      <c s="32">
        <f>ROUND(ROUND(L223,2)*ROUND(G223,3),2)</f>
      </c>
      <c s="36" t="s">
        <v>919</v>
      </c>
      <c>
        <f>(M223*21)/100</f>
      </c>
      <c t="s">
        <v>27</v>
      </c>
    </row>
    <row r="224" spans="1:5" ht="12.75">
      <c r="A224" s="35" t="s">
        <v>55</v>
      </c>
      <c r="E224" s="39" t="s">
        <v>5533</v>
      </c>
    </row>
    <row r="225" spans="1:5" ht="12.75">
      <c r="A225" s="35" t="s">
        <v>56</v>
      </c>
      <c r="E225" s="40" t="s">
        <v>5</v>
      </c>
    </row>
    <row r="226" spans="1:5" ht="12.75">
      <c r="A226" t="s">
        <v>57</v>
      </c>
      <c r="E226" s="39" t="s">
        <v>5</v>
      </c>
    </row>
    <row r="227" spans="1:16" ht="12.75">
      <c r="A227" t="s">
        <v>49</v>
      </c>
      <c s="34" t="s">
        <v>358</v>
      </c>
      <c s="34" t="s">
        <v>5534</v>
      </c>
      <c s="35" t="s">
        <v>5</v>
      </c>
      <c s="6" t="s">
        <v>5535</v>
      </c>
      <c s="36" t="s">
        <v>64</v>
      </c>
      <c s="37">
        <v>1.5</v>
      </c>
      <c s="36">
        <v>0.00651</v>
      </c>
      <c s="36">
        <f>ROUND(G227*H227,6)</f>
      </c>
      <c r="L227" s="38">
        <v>0</v>
      </c>
      <c s="32">
        <f>ROUND(ROUND(L227,2)*ROUND(G227,3),2)</f>
      </c>
      <c s="36" t="s">
        <v>919</v>
      </c>
      <c>
        <f>(M227*21)/100</f>
      </c>
      <c t="s">
        <v>27</v>
      </c>
    </row>
    <row r="228" spans="1:5" ht="12.75">
      <c r="A228" s="35" t="s">
        <v>55</v>
      </c>
      <c r="E228" s="39" t="s">
        <v>5535</v>
      </c>
    </row>
    <row r="229" spans="1:5" ht="12.75">
      <c r="A229" s="35" t="s">
        <v>56</v>
      </c>
      <c r="E229" s="40" t="s">
        <v>5</v>
      </c>
    </row>
    <row r="230" spans="1:5" ht="12.75">
      <c r="A230" t="s">
        <v>57</v>
      </c>
      <c r="E230" s="39" t="s">
        <v>5536</v>
      </c>
    </row>
    <row r="231" spans="1:16" ht="12.75">
      <c r="A231" t="s">
        <v>49</v>
      </c>
      <c s="34" t="s">
        <v>361</v>
      </c>
      <c s="34" t="s">
        <v>5537</v>
      </c>
      <c s="35" t="s">
        <v>5</v>
      </c>
      <c s="6" t="s">
        <v>5538</v>
      </c>
      <c s="36" t="s">
        <v>1171</v>
      </c>
      <c s="37">
        <v>446.22</v>
      </c>
      <c s="36">
        <v>5.1E-05</v>
      </c>
      <c s="36">
        <f>ROUND(G231*H231,6)</f>
      </c>
      <c r="L231" s="38">
        <v>0</v>
      </c>
      <c s="32">
        <f>ROUND(ROUND(L231,2)*ROUND(G231,3),2)</f>
      </c>
      <c s="36" t="s">
        <v>919</v>
      </c>
      <c>
        <f>(M231*21)/100</f>
      </c>
      <c t="s">
        <v>27</v>
      </c>
    </row>
    <row r="232" spans="1:5" ht="12.75">
      <c r="A232" s="35" t="s">
        <v>55</v>
      </c>
      <c r="E232" s="39" t="s">
        <v>5538</v>
      </c>
    </row>
    <row r="233" spans="1:5" ht="12.75">
      <c r="A233" s="35" t="s">
        <v>56</v>
      </c>
      <c r="E233" s="40" t="s">
        <v>5</v>
      </c>
    </row>
    <row r="234" spans="1:5" ht="12.75">
      <c r="A234" t="s">
        <v>57</v>
      </c>
      <c r="E234" s="39" t="s">
        <v>5</v>
      </c>
    </row>
    <row r="235" spans="1:16" ht="12.75">
      <c r="A235" t="s">
        <v>49</v>
      </c>
      <c s="34" t="s">
        <v>364</v>
      </c>
      <c s="34" t="s">
        <v>5539</v>
      </c>
      <c s="35" t="s">
        <v>5</v>
      </c>
      <c s="6" t="s">
        <v>5540</v>
      </c>
      <c s="36" t="s">
        <v>64</v>
      </c>
      <c s="37">
        <v>80.4</v>
      </c>
      <c s="36">
        <v>0.00544</v>
      </c>
      <c s="36">
        <f>ROUND(G235*H235,6)</f>
      </c>
      <c r="L235" s="38">
        <v>0</v>
      </c>
      <c s="32">
        <f>ROUND(ROUND(L235,2)*ROUND(G235,3),2)</f>
      </c>
      <c s="36" t="s">
        <v>919</v>
      </c>
      <c>
        <f>(M235*21)/100</f>
      </c>
      <c t="s">
        <v>27</v>
      </c>
    </row>
    <row r="236" spans="1:5" ht="12.75">
      <c r="A236" s="35" t="s">
        <v>55</v>
      </c>
      <c r="E236" s="39" t="s">
        <v>5540</v>
      </c>
    </row>
    <row r="237" spans="1:5" ht="12.75">
      <c r="A237" s="35" t="s">
        <v>56</v>
      </c>
      <c r="E237" s="40" t="s">
        <v>5</v>
      </c>
    </row>
    <row r="238" spans="1:5" ht="12.75">
      <c r="A238" t="s">
        <v>57</v>
      </c>
      <c r="E238" s="39" t="s">
        <v>5541</v>
      </c>
    </row>
    <row r="239" spans="1:16" ht="25.5">
      <c r="A239" t="s">
        <v>49</v>
      </c>
      <c s="34" t="s">
        <v>367</v>
      </c>
      <c s="34" t="s">
        <v>5542</v>
      </c>
      <c s="35" t="s">
        <v>5</v>
      </c>
      <c s="6" t="s">
        <v>5543</v>
      </c>
      <c s="36" t="s">
        <v>1171</v>
      </c>
      <c s="37">
        <v>12000</v>
      </c>
      <c s="36">
        <v>4.7E-05</v>
      </c>
      <c s="36">
        <f>ROUND(G239*H239,6)</f>
      </c>
      <c r="L239" s="38">
        <v>0</v>
      </c>
      <c s="32">
        <f>ROUND(ROUND(L239,2)*ROUND(G239,3),2)</f>
      </c>
      <c s="36" t="s">
        <v>919</v>
      </c>
      <c>
        <f>(M239*21)/100</f>
      </c>
      <c t="s">
        <v>27</v>
      </c>
    </row>
    <row r="240" spans="1:5" ht="25.5">
      <c r="A240" s="35" t="s">
        <v>55</v>
      </c>
      <c r="E240" s="39" t="s">
        <v>5543</v>
      </c>
    </row>
    <row r="241" spans="1:5" ht="12.75">
      <c r="A241" s="35" t="s">
        <v>56</v>
      </c>
      <c r="E241" s="40" t="s">
        <v>5</v>
      </c>
    </row>
    <row r="242" spans="1:5" ht="12.75">
      <c r="A242" t="s">
        <v>57</v>
      </c>
      <c r="E242" s="39" t="s">
        <v>5</v>
      </c>
    </row>
    <row r="243" spans="1:16" ht="12.75">
      <c r="A243" t="s">
        <v>49</v>
      </c>
      <c s="34" t="s">
        <v>370</v>
      </c>
      <c s="34" t="s">
        <v>5544</v>
      </c>
      <c s="35" t="s">
        <v>5</v>
      </c>
      <c s="6" t="s">
        <v>5545</v>
      </c>
      <c s="36" t="s">
        <v>932</v>
      </c>
      <c s="37">
        <v>12</v>
      </c>
      <c s="36">
        <v>1</v>
      </c>
      <c s="36">
        <f>ROUND(G243*H243,6)</f>
      </c>
      <c r="L243" s="38">
        <v>0</v>
      </c>
      <c s="32">
        <f>ROUND(ROUND(L243,2)*ROUND(G243,3),2)</f>
      </c>
      <c s="36" t="s">
        <v>99</v>
      </c>
      <c>
        <f>(M243*21)/100</f>
      </c>
      <c t="s">
        <v>27</v>
      </c>
    </row>
    <row r="244" spans="1:5" ht="12.75">
      <c r="A244" s="35" t="s">
        <v>55</v>
      </c>
      <c r="E244" s="39" t="s">
        <v>5545</v>
      </c>
    </row>
    <row r="245" spans="1:5" ht="12.75">
      <c r="A245" s="35" t="s">
        <v>56</v>
      </c>
      <c r="E245" s="40" t="s">
        <v>5</v>
      </c>
    </row>
    <row r="246" spans="1:5" ht="12.75">
      <c r="A246" t="s">
        <v>57</v>
      </c>
      <c r="E246" s="39" t="s">
        <v>5</v>
      </c>
    </row>
    <row r="247" spans="1:16" ht="25.5">
      <c r="A247" t="s">
        <v>49</v>
      </c>
      <c s="34" t="s">
        <v>373</v>
      </c>
      <c s="34" t="s">
        <v>1560</v>
      </c>
      <c s="35" t="s">
        <v>5</v>
      </c>
      <c s="6" t="s">
        <v>1561</v>
      </c>
      <c s="36" t="s">
        <v>932</v>
      </c>
      <c s="37">
        <v>18.091</v>
      </c>
      <c s="36">
        <v>0</v>
      </c>
      <c s="36">
        <f>ROUND(G247*H247,6)</f>
      </c>
      <c r="L247" s="38">
        <v>0</v>
      </c>
      <c s="32">
        <f>ROUND(ROUND(L247,2)*ROUND(G247,3),2)</f>
      </c>
      <c s="36" t="s">
        <v>919</v>
      </c>
      <c>
        <f>(M247*21)/100</f>
      </c>
      <c t="s">
        <v>27</v>
      </c>
    </row>
    <row r="248" spans="1:5" ht="25.5">
      <c r="A248" s="35" t="s">
        <v>55</v>
      </c>
      <c r="E248" s="39" t="s">
        <v>1561</v>
      </c>
    </row>
    <row r="249" spans="1:5" ht="12.75">
      <c r="A249" s="35" t="s">
        <v>56</v>
      </c>
      <c r="E249" s="40" t="s">
        <v>5</v>
      </c>
    </row>
    <row r="250" spans="1:5" ht="12.75">
      <c r="A250" t="s">
        <v>57</v>
      </c>
      <c r="E250" s="39" t="s">
        <v>5</v>
      </c>
    </row>
    <row r="251" spans="1:13" ht="12.75">
      <c r="A251" t="s">
        <v>46</v>
      </c>
      <c r="C251" s="31" t="s">
        <v>4169</v>
      </c>
      <c r="E251" s="33" t="s">
        <v>5546</v>
      </c>
      <c r="J251" s="32">
        <f>0</f>
      </c>
      <c s="32">
        <f>0</f>
      </c>
      <c s="32">
        <f>0+L252</f>
      </c>
      <c s="32">
        <f>0+M252</f>
      </c>
    </row>
    <row r="252" spans="1:16" ht="12.75">
      <c r="A252" t="s">
        <v>49</v>
      </c>
      <c s="34" t="s">
        <v>376</v>
      </c>
      <c s="34" t="s">
        <v>5547</v>
      </c>
      <c s="35" t="s">
        <v>5</v>
      </c>
      <c s="6" t="s">
        <v>5548</v>
      </c>
      <c s="36" t="s">
        <v>423</v>
      </c>
      <c s="37">
        <v>161.6</v>
      </c>
      <c s="36">
        <v>0.00029</v>
      </c>
      <c s="36">
        <f>ROUND(G252*H252,6)</f>
      </c>
      <c r="L252" s="38">
        <v>0</v>
      </c>
      <c s="32">
        <f>ROUND(ROUND(L252,2)*ROUND(G252,3),2)</f>
      </c>
      <c s="36" t="s">
        <v>919</v>
      </c>
      <c>
        <f>(M252*21)/100</f>
      </c>
      <c t="s">
        <v>27</v>
      </c>
    </row>
    <row r="253" spans="1:5" ht="12.75">
      <c r="A253" s="35" t="s">
        <v>55</v>
      </c>
      <c r="E253" s="39" t="s">
        <v>5548</v>
      </c>
    </row>
    <row r="254" spans="1:5" ht="12.75">
      <c r="A254" s="35" t="s">
        <v>56</v>
      </c>
      <c r="E254" s="40" t="s">
        <v>5</v>
      </c>
    </row>
    <row r="255" spans="1:5" ht="12.75">
      <c r="A255" t="s">
        <v>57</v>
      </c>
      <c r="E255" s="39" t="s">
        <v>5</v>
      </c>
    </row>
    <row r="256" spans="1:13" ht="12.75">
      <c r="A256" t="s">
        <v>46</v>
      </c>
      <c r="C256" s="31" t="s">
        <v>4182</v>
      </c>
      <c r="E256" s="33" t="s">
        <v>5332</v>
      </c>
      <c r="J256" s="32">
        <f>0</f>
      </c>
      <c s="32">
        <f>0</f>
      </c>
      <c s="32">
        <f>0+L257+L261+L265+L269</f>
      </c>
      <c s="32">
        <f>0+M257+M261+M265+M269</f>
      </c>
    </row>
    <row r="257" spans="1:16" ht="25.5">
      <c r="A257" t="s">
        <v>49</v>
      </c>
      <c s="34" t="s">
        <v>379</v>
      </c>
      <c s="34" t="s">
        <v>5549</v>
      </c>
      <c s="35" t="s">
        <v>5</v>
      </c>
      <c s="6" t="s">
        <v>5550</v>
      </c>
      <c s="36" t="s">
        <v>423</v>
      </c>
      <c s="37">
        <v>21.6</v>
      </c>
      <c s="36">
        <v>0.0348</v>
      </c>
      <c s="36">
        <f>ROUND(G257*H257,6)</f>
      </c>
      <c r="L257" s="38">
        <v>0</v>
      </c>
      <c s="32">
        <f>ROUND(ROUND(L257,2)*ROUND(G257,3),2)</f>
      </c>
      <c s="36" t="s">
        <v>99</v>
      </c>
      <c>
        <f>(M257*21)/100</f>
      </c>
      <c t="s">
        <v>27</v>
      </c>
    </row>
    <row r="258" spans="1:5" ht="25.5">
      <c r="A258" s="35" t="s">
        <v>55</v>
      </c>
      <c r="E258" s="39" t="s">
        <v>5550</v>
      </c>
    </row>
    <row r="259" spans="1:5" ht="12.75">
      <c r="A259" s="35" t="s">
        <v>56</v>
      </c>
      <c r="E259" s="40" t="s">
        <v>5</v>
      </c>
    </row>
    <row r="260" spans="1:5" ht="12.75">
      <c r="A260" t="s">
        <v>57</v>
      </c>
      <c r="E260" s="39" t="s">
        <v>5551</v>
      </c>
    </row>
    <row r="261" spans="1:16" ht="12.75">
      <c r="A261" t="s">
        <v>49</v>
      </c>
      <c s="34" t="s">
        <v>382</v>
      </c>
      <c s="34" t="s">
        <v>5338</v>
      </c>
      <c s="35" t="s">
        <v>5</v>
      </c>
      <c s="6" t="s">
        <v>5339</v>
      </c>
      <c s="36" t="s">
        <v>423</v>
      </c>
      <c s="37">
        <v>21.6</v>
      </c>
      <c s="36">
        <v>0</v>
      </c>
      <c s="36">
        <f>ROUND(G261*H261,6)</f>
      </c>
      <c r="L261" s="38">
        <v>0</v>
      </c>
      <c s="32">
        <f>ROUND(ROUND(L261,2)*ROUND(G261,3),2)</f>
      </c>
      <c s="36" t="s">
        <v>919</v>
      </c>
      <c>
        <f>(M261*21)/100</f>
      </c>
      <c t="s">
        <v>27</v>
      </c>
    </row>
    <row r="262" spans="1:5" ht="12.75">
      <c r="A262" s="35" t="s">
        <v>55</v>
      </c>
      <c r="E262" s="39" t="s">
        <v>5339</v>
      </c>
    </row>
    <row r="263" spans="1:5" ht="12.75">
      <c r="A263" s="35" t="s">
        <v>56</v>
      </c>
      <c r="E263" s="40" t="s">
        <v>5</v>
      </c>
    </row>
    <row r="264" spans="1:5" ht="12.75">
      <c r="A264" t="s">
        <v>57</v>
      </c>
      <c r="E264" s="39" t="s">
        <v>5</v>
      </c>
    </row>
    <row r="265" spans="1:16" ht="12.75">
      <c r="A265" t="s">
        <v>49</v>
      </c>
      <c s="34" t="s">
        <v>385</v>
      </c>
      <c s="34" t="s">
        <v>5341</v>
      </c>
      <c s="35" t="s">
        <v>5</v>
      </c>
      <c s="6" t="s">
        <v>5342</v>
      </c>
      <c s="36" t="s">
        <v>423</v>
      </c>
      <c s="37">
        <v>22.248</v>
      </c>
      <c s="36">
        <v>0.0006</v>
      </c>
      <c s="36">
        <f>ROUND(G265*H265,6)</f>
      </c>
      <c r="L265" s="38">
        <v>0</v>
      </c>
      <c s="32">
        <f>ROUND(ROUND(L265,2)*ROUND(G265,3),2)</f>
      </c>
      <c s="36" t="s">
        <v>919</v>
      </c>
      <c>
        <f>(M265*21)/100</f>
      </c>
      <c t="s">
        <v>27</v>
      </c>
    </row>
    <row r="266" spans="1:5" ht="12.75">
      <c r="A266" s="35" t="s">
        <v>55</v>
      </c>
      <c r="E266" s="39" t="s">
        <v>5342</v>
      </c>
    </row>
    <row r="267" spans="1:5" ht="12.75">
      <c r="A267" s="35" t="s">
        <v>56</v>
      </c>
      <c r="E267" s="40" t="s">
        <v>5</v>
      </c>
    </row>
    <row r="268" spans="1:5" ht="12.75">
      <c r="A268" t="s">
        <v>57</v>
      </c>
      <c r="E268" s="39" t="s">
        <v>5</v>
      </c>
    </row>
    <row r="269" spans="1:16" ht="25.5">
      <c r="A269" t="s">
        <v>49</v>
      </c>
      <c s="34" t="s">
        <v>388</v>
      </c>
      <c s="34" t="s">
        <v>5552</v>
      </c>
      <c s="35" t="s">
        <v>5</v>
      </c>
      <c s="6" t="s">
        <v>5553</v>
      </c>
      <c s="36" t="s">
        <v>932</v>
      </c>
      <c s="37">
        <v>0.765</v>
      </c>
      <c s="36">
        <v>0</v>
      </c>
      <c s="36">
        <f>ROUND(G269*H269,6)</f>
      </c>
      <c r="L269" s="38">
        <v>0</v>
      </c>
      <c s="32">
        <f>ROUND(ROUND(L269,2)*ROUND(G269,3),2)</f>
      </c>
      <c s="36" t="s">
        <v>919</v>
      </c>
      <c>
        <f>(M269*21)/100</f>
      </c>
      <c t="s">
        <v>27</v>
      </c>
    </row>
    <row r="270" spans="1:5" ht="25.5">
      <c r="A270" s="35" t="s">
        <v>55</v>
      </c>
      <c r="E270" s="39" t="s">
        <v>5553</v>
      </c>
    </row>
    <row r="271" spans="1:5" ht="12.75">
      <c r="A271" s="35" t="s">
        <v>56</v>
      </c>
      <c r="E271" s="40" t="s">
        <v>5</v>
      </c>
    </row>
    <row r="272" spans="1:5" ht="12.75">
      <c r="A272" t="s">
        <v>57</v>
      </c>
      <c r="E272" s="39" t="s">
        <v>5</v>
      </c>
    </row>
    <row r="273" spans="1:13" ht="12.75">
      <c r="A273" t="s">
        <v>46</v>
      </c>
      <c r="C273" s="31" t="s">
        <v>987</v>
      </c>
      <c r="E273" s="33" t="s">
        <v>988</v>
      </c>
      <c r="J273" s="32">
        <f>0</f>
      </c>
      <c s="32">
        <f>0</f>
      </c>
      <c s="32">
        <f>0+L274+L278</f>
      </c>
      <c s="32">
        <f>0+M274+M278</f>
      </c>
    </row>
    <row r="274" spans="1:16" ht="25.5">
      <c r="A274" t="s">
        <v>49</v>
      </c>
      <c s="34" t="s">
        <v>227</v>
      </c>
      <c s="34" t="s">
        <v>989</v>
      </c>
      <c s="35" t="s">
        <v>990</v>
      </c>
      <c s="6" t="s">
        <v>991</v>
      </c>
      <c s="36" t="s">
        <v>932</v>
      </c>
      <c s="37">
        <v>19.44</v>
      </c>
      <c s="36">
        <v>0</v>
      </c>
      <c s="36">
        <f>ROUND(G274*H274,6)</f>
      </c>
      <c r="L274" s="38">
        <v>0</v>
      </c>
      <c s="32">
        <f>ROUND(ROUND(L274,2)*ROUND(G274,3),2)</f>
      </c>
      <c s="36" t="s">
        <v>99</v>
      </c>
      <c>
        <f>(M274*21)/100</f>
      </c>
      <c t="s">
        <v>27</v>
      </c>
    </row>
    <row r="275" spans="1:5" ht="25.5">
      <c r="A275" s="35" t="s">
        <v>55</v>
      </c>
      <c r="E275" s="39" t="s">
        <v>991</v>
      </c>
    </row>
    <row r="276" spans="1:5" ht="12.75">
      <c r="A276" s="35" t="s">
        <v>56</v>
      </c>
      <c r="E276" s="40" t="s">
        <v>5</v>
      </c>
    </row>
    <row r="277" spans="1:5" ht="153">
      <c r="A277" t="s">
        <v>57</v>
      </c>
      <c r="E277" s="39" t="s">
        <v>992</v>
      </c>
    </row>
    <row r="278" spans="1:16" ht="25.5">
      <c r="A278" t="s">
        <v>49</v>
      </c>
      <c s="34" t="s">
        <v>50</v>
      </c>
      <c s="34" t="s">
        <v>993</v>
      </c>
      <c s="35" t="s">
        <v>994</v>
      </c>
      <c s="6" t="s">
        <v>995</v>
      </c>
      <c s="36" t="s">
        <v>932</v>
      </c>
      <c s="37">
        <v>45.36</v>
      </c>
      <c s="36">
        <v>0</v>
      </c>
      <c s="36">
        <f>ROUND(G278*H278,6)</f>
      </c>
      <c r="L278" s="38">
        <v>0</v>
      </c>
      <c s="32">
        <f>ROUND(ROUND(L278,2)*ROUND(G278,3),2)</f>
      </c>
      <c s="36" t="s">
        <v>99</v>
      </c>
      <c>
        <f>(M278*21)/100</f>
      </c>
      <c t="s">
        <v>27</v>
      </c>
    </row>
    <row r="279" spans="1:5" ht="25.5">
      <c r="A279" s="35" t="s">
        <v>55</v>
      </c>
      <c r="E279" s="39" t="s">
        <v>995</v>
      </c>
    </row>
    <row r="280" spans="1:5" ht="12.75">
      <c r="A280" s="35" t="s">
        <v>56</v>
      </c>
      <c r="E280" s="40" t="s">
        <v>5</v>
      </c>
    </row>
    <row r="281" spans="1:5" ht="153">
      <c r="A281" t="s">
        <v>57</v>
      </c>
      <c r="E281" s="39" t="s">
        <v>992</v>
      </c>
    </row>
    <row r="282" spans="1:13" ht="12.75">
      <c r="A282" t="s">
        <v>46</v>
      </c>
      <c r="C282" s="31" t="s">
        <v>996</v>
      </c>
      <c r="E282" s="33" t="s">
        <v>997</v>
      </c>
      <c r="J282" s="32">
        <f>0</f>
      </c>
      <c s="32">
        <f>0</f>
      </c>
      <c s="32">
        <f>0+L283</f>
      </c>
      <c s="32">
        <f>0+M283</f>
      </c>
    </row>
    <row r="283" spans="1:16" ht="25.5">
      <c r="A283" t="s">
        <v>49</v>
      </c>
      <c s="34" t="s">
        <v>61</v>
      </c>
      <c s="34" t="s">
        <v>5554</v>
      </c>
      <c s="35" t="s">
        <v>5</v>
      </c>
      <c s="6" t="s">
        <v>5555</v>
      </c>
      <c s="36" t="s">
        <v>932</v>
      </c>
      <c s="37">
        <v>135.434</v>
      </c>
      <c s="36">
        <v>0</v>
      </c>
      <c s="36">
        <f>ROUND(G283*H283,6)</f>
      </c>
      <c r="L283" s="38">
        <v>0</v>
      </c>
      <c s="32">
        <f>ROUND(ROUND(L283,2)*ROUND(G283,3),2)</f>
      </c>
      <c s="36" t="s">
        <v>919</v>
      </c>
      <c>
        <f>(M283*21)/100</f>
      </c>
      <c t="s">
        <v>27</v>
      </c>
    </row>
    <row r="284" spans="1:5" ht="38.25">
      <c r="A284" s="35" t="s">
        <v>55</v>
      </c>
      <c r="E284" s="39" t="s">
        <v>5556</v>
      </c>
    </row>
    <row r="285" spans="1:5" ht="12.75">
      <c r="A285" s="35" t="s">
        <v>56</v>
      </c>
      <c r="E285" s="40" t="s">
        <v>5</v>
      </c>
    </row>
    <row r="286" spans="1:5" ht="12.75">
      <c r="A286" t="s">
        <v>57</v>
      </c>
      <c r="E2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5557</v>
      </c>
      <c s="41">
        <f>Rekapitulace!C42</f>
      </c>
      <c s="20" t="s">
        <v>0</v>
      </c>
      <c t="s">
        <v>23</v>
      </c>
      <c t="s">
        <v>27</v>
      </c>
    </row>
    <row r="4" spans="1:16" ht="32" customHeight="1">
      <c r="A4" s="24" t="s">
        <v>20</v>
      </c>
      <c s="25" t="s">
        <v>28</v>
      </c>
      <c s="27" t="s">
        <v>5557</v>
      </c>
      <c r="E4" s="26" t="s">
        <v>5558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COUNTIFS(L8:L18,"=0",A8:A18,"P")+COUNTIFS(L8:L18,"",A8:A18,"P")+SUM(Q8:Q18)</f>
      </c>
    </row>
    <row r="8" spans="1:13" ht="12.75">
      <c r="A8" t="s">
        <v>44</v>
      </c>
      <c r="C8" s="28" t="s">
        <v>5561</v>
      </c>
      <c r="E8" s="30" t="s">
        <v>5560</v>
      </c>
      <c r="J8" s="29">
        <f>0+J9</f>
      </c>
      <c s="29">
        <f>0+K9</f>
      </c>
      <c s="29">
        <f>0+L9</f>
      </c>
      <c s="29">
        <f>0+M9</f>
      </c>
    </row>
    <row r="9" spans="1:13" ht="12.75">
      <c r="A9" t="s">
        <v>46</v>
      </c>
      <c r="C9" s="31" t="s">
        <v>103</v>
      </c>
      <c r="E9" s="33" t="s">
        <v>916</v>
      </c>
      <c r="J9" s="32">
        <f>0</f>
      </c>
      <c s="32">
        <f>0</f>
      </c>
      <c s="32">
        <f>0+L10+L14+L18</f>
      </c>
      <c s="32">
        <f>0+M10+M14+M18</f>
      </c>
    </row>
    <row r="10" spans="1:16" ht="25.5">
      <c r="A10" t="s">
        <v>49</v>
      </c>
      <c s="34" t="s">
        <v>103</v>
      </c>
      <c s="34" t="s">
        <v>5562</v>
      </c>
      <c s="35" t="s">
        <v>5</v>
      </c>
      <c s="6" t="s">
        <v>5563</v>
      </c>
      <c s="36" t="s">
        <v>423</v>
      </c>
      <c s="37">
        <v>1967</v>
      </c>
      <c s="36">
        <v>0</v>
      </c>
      <c s="36">
        <f>ROUND(G10*H10,6)</f>
      </c>
      <c r="L10" s="38">
        <v>0</v>
      </c>
      <c s="32">
        <f>ROUND(ROUND(L10,2)*ROUND(G10,3),2)</f>
      </c>
      <c s="36" t="s">
        <v>919</v>
      </c>
      <c>
        <f>(M10*21)/100</f>
      </c>
      <c t="s">
        <v>27</v>
      </c>
    </row>
    <row r="11" spans="1:5" ht="25.5">
      <c r="A11" s="35" t="s">
        <v>55</v>
      </c>
      <c r="E11" s="39" t="s">
        <v>5563</v>
      </c>
    </row>
    <row r="12" spans="1:5" ht="12.75">
      <c r="A12" s="35" t="s">
        <v>56</v>
      </c>
      <c r="E12" s="40" t="s">
        <v>5</v>
      </c>
    </row>
    <row r="13" spans="1:5" ht="12.75">
      <c r="A13" t="s">
        <v>57</v>
      </c>
      <c r="E13" s="39" t="s">
        <v>5</v>
      </c>
    </row>
    <row r="14" spans="1:16" ht="25.5">
      <c r="A14" t="s">
        <v>49</v>
      </c>
      <c s="34" t="s">
        <v>27</v>
      </c>
      <c s="34" t="s">
        <v>5564</v>
      </c>
      <c s="35" t="s">
        <v>5</v>
      </c>
      <c s="6" t="s">
        <v>5565</v>
      </c>
      <c s="36" t="s">
        <v>53</v>
      </c>
      <c s="37">
        <v>18</v>
      </c>
      <c s="36">
        <v>0</v>
      </c>
      <c s="36">
        <f>ROUND(G14*H14,6)</f>
      </c>
      <c r="L14" s="38">
        <v>0</v>
      </c>
      <c s="32">
        <f>ROUND(ROUND(L14,2)*ROUND(G14,3),2)</f>
      </c>
      <c s="36" t="s">
        <v>919</v>
      </c>
      <c>
        <f>(M14*21)/100</f>
      </c>
      <c t="s">
        <v>27</v>
      </c>
    </row>
    <row r="15" spans="1:5" ht="25.5">
      <c r="A15" s="35" t="s">
        <v>55</v>
      </c>
      <c r="E15" s="39" t="s">
        <v>5565</v>
      </c>
    </row>
    <row r="16" spans="1:5" ht="12.75">
      <c r="A16" s="35" t="s">
        <v>56</v>
      </c>
      <c r="E16" s="40" t="s">
        <v>5</v>
      </c>
    </row>
    <row r="17" spans="1:5" ht="12.75">
      <c r="A17" t="s">
        <v>57</v>
      </c>
      <c r="E17" s="39" t="s">
        <v>5</v>
      </c>
    </row>
    <row r="18" spans="1:16" ht="25.5">
      <c r="A18" t="s">
        <v>49</v>
      </c>
      <c s="34" t="s">
        <v>26</v>
      </c>
      <c s="34" t="s">
        <v>5566</v>
      </c>
      <c s="35" t="s">
        <v>5</v>
      </c>
      <c s="6" t="s">
        <v>5567</v>
      </c>
      <c s="36" t="s">
        <v>53</v>
      </c>
      <c s="37">
        <v>18</v>
      </c>
      <c s="36">
        <v>0</v>
      </c>
      <c s="36">
        <f>ROUND(G18*H18,6)</f>
      </c>
      <c r="L18" s="38">
        <v>0</v>
      </c>
      <c s="32">
        <f>ROUND(ROUND(L18,2)*ROUND(G18,3),2)</f>
      </c>
      <c s="36" t="s">
        <v>919</v>
      </c>
      <c>
        <f>(M18*21)/100</f>
      </c>
      <c t="s">
        <v>27</v>
      </c>
    </row>
    <row r="19" spans="1:5" ht="25.5">
      <c r="A19" s="35" t="s">
        <v>55</v>
      </c>
      <c r="E19" s="39" t="s">
        <v>5567</v>
      </c>
    </row>
    <row r="20" spans="1:5" ht="12.75">
      <c r="A20" s="35" t="s">
        <v>56</v>
      </c>
      <c r="E20" s="40" t="s">
        <v>5</v>
      </c>
    </row>
    <row r="21" spans="1:5" ht="12.75">
      <c r="A21" t="s">
        <v>57</v>
      </c>
      <c r="E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5557</v>
      </c>
      <c s="41">
        <f>Rekapitulace!C42</f>
      </c>
      <c s="20" t="s">
        <v>0</v>
      </c>
      <c t="s">
        <v>23</v>
      </c>
      <c t="s">
        <v>27</v>
      </c>
    </row>
    <row r="4" spans="1:16" ht="32" customHeight="1">
      <c r="A4" s="24" t="s">
        <v>20</v>
      </c>
      <c s="25" t="s">
        <v>28</v>
      </c>
      <c s="27" t="s">
        <v>5557</v>
      </c>
      <c r="E4" s="26" t="s">
        <v>5558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COUNTIFS(L8:L257,"=0",A8:A257,"P")+COUNTIFS(L8:L257,"",A8:A257,"P")+SUM(Q8:Q257)</f>
      </c>
    </row>
    <row r="8" spans="1:13" ht="12.75">
      <c r="A8" t="s">
        <v>44</v>
      </c>
      <c r="C8" s="28" t="s">
        <v>5570</v>
      </c>
      <c r="E8" s="30" t="s">
        <v>5569</v>
      </c>
      <c r="J8" s="29">
        <f>0+J9+J222+J243+J256</f>
      </c>
      <c s="29">
        <f>0+K9+K222+K243+K256</f>
      </c>
      <c s="29">
        <f>0+L9+L222+L243+L256</f>
      </c>
      <c s="29">
        <f>0+M9+M222+M243+M256</f>
      </c>
    </row>
    <row r="9" spans="1:13" ht="12.75">
      <c r="A9" t="s">
        <v>46</v>
      </c>
      <c r="C9" s="31" t="s">
        <v>103</v>
      </c>
      <c r="E9" s="33" t="s">
        <v>916</v>
      </c>
      <c r="J9" s="32">
        <f>0</f>
      </c>
      <c s="32">
        <f>0</f>
      </c>
      <c s="32">
        <f>0+L10+L14+L18+L22+L26+L30+L34+L38+L42+L46+L50+L54+L58+L62+L66+L70+L74+L78+L82+L86+L90+L94+L98+L102+L106+L110+L114+L118+L122+L126+L130+L134+L138+L142+L146+L150+L154+L158+L162+L166+L170+L174+L178+L182+L186+L190+L194+L198+L202+L206+L210+L214+L218</f>
      </c>
      <c s="32">
        <f>0+M10+M14+M18+M22+M26+M30+M34+M38+M42+M46+M50+M54+M58+M62+M66+M70+M74+M78+M82+M86+M90+M94+M98+M102+M106+M110+M114+M118+M122+M126+M130+M134+M138+M142+M146+M150+M154+M158+M162+M166+M170+M174+M178+M182+M186+M190+M194+M198+M202+M206+M210+M214+M218</f>
      </c>
    </row>
    <row r="10" spans="1:16" ht="25.5">
      <c r="A10" t="s">
        <v>49</v>
      </c>
      <c s="34" t="s">
        <v>103</v>
      </c>
      <c s="34" t="s">
        <v>1540</v>
      </c>
      <c s="35" t="s">
        <v>5</v>
      </c>
      <c s="6" t="s">
        <v>1541</v>
      </c>
      <c s="36" t="s">
        <v>423</v>
      </c>
      <c s="37">
        <v>1650</v>
      </c>
      <c s="36">
        <v>0</v>
      </c>
      <c s="36">
        <f>ROUND(G10*H10,6)</f>
      </c>
      <c r="L10" s="38">
        <v>0</v>
      </c>
      <c s="32">
        <f>ROUND(ROUND(L10,2)*ROUND(G10,3),2)</f>
      </c>
      <c s="36" t="s">
        <v>919</v>
      </c>
      <c>
        <f>(M10*21)/100</f>
      </c>
      <c t="s">
        <v>27</v>
      </c>
    </row>
    <row r="11" spans="1:5" ht="25.5">
      <c r="A11" s="35" t="s">
        <v>55</v>
      </c>
      <c r="E11" s="39" t="s">
        <v>1541</v>
      </c>
    </row>
    <row r="12" spans="1:5" ht="12.75">
      <c r="A12" s="35" t="s">
        <v>56</v>
      </c>
      <c r="E12" s="40" t="s">
        <v>5</v>
      </c>
    </row>
    <row r="13" spans="1:5" ht="12.75">
      <c r="A13" t="s">
        <v>57</v>
      </c>
      <c r="E13" s="39" t="s">
        <v>5</v>
      </c>
    </row>
    <row r="14" spans="1:16" ht="12.75">
      <c r="A14" t="s">
        <v>49</v>
      </c>
      <c s="34" t="s">
        <v>27</v>
      </c>
      <c s="34" t="s">
        <v>1169</v>
      </c>
      <c s="35" t="s">
        <v>5</v>
      </c>
      <c s="6" t="s">
        <v>1170</v>
      </c>
      <c s="36" t="s">
        <v>1171</v>
      </c>
      <c s="37">
        <v>24.75</v>
      </c>
      <c s="36">
        <v>0.001</v>
      </c>
      <c s="36">
        <f>ROUND(G14*H14,6)</f>
      </c>
      <c r="L14" s="38">
        <v>0</v>
      </c>
      <c s="32">
        <f>ROUND(ROUND(L14,2)*ROUND(G14,3),2)</f>
      </c>
      <c s="36" t="s">
        <v>919</v>
      </c>
      <c>
        <f>(M14*21)/100</f>
      </c>
      <c t="s">
        <v>27</v>
      </c>
    </row>
    <row r="15" spans="1:5" ht="12.75">
      <c r="A15" s="35" t="s">
        <v>55</v>
      </c>
      <c r="E15" s="39" t="s">
        <v>1170</v>
      </c>
    </row>
    <row r="16" spans="1:5" ht="12.75">
      <c r="A16" s="35" t="s">
        <v>56</v>
      </c>
      <c r="E16" s="40" t="s">
        <v>5</v>
      </c>
    </row>
    <row r="17" spans="1:5" ht="12.75">
      <c r="A17" t="s">
        <v>57</v>
      </c>
      <c r="E17" s="39" t="s">
        <v>5</v>
      </c>
    </row>
    <row r="18" spans="1:16" ht="25.5">
      <c r="A18" t="s">
        <v>49</v>
      </c>
      <c s="34" t="s">
        <v>26</v>
      </c>
      <c s="34" t="s">
        <v>5571</v>
      </c>
      <c s="35" t="s">
        <v>5</v>
      </c>
      <c s="6" t="s">
        <v>5572</v>
      </c>
      <c s="36" t="s">
        <v>423</v>
      </c>
      <c s="37">
        <v>1650</v>
      </c>
      <c s="36">
        <v>0</v>
      </c>
      <c s="36">
        <f>ROUND(G18*H18,6)</f>
      </c>
      <c r="L18" s="38">
        <v>0</v>
      </c>
      <c s="32">
        <f>ROUND(ROUND(L18,2)*ROUND(G18,3),2)</f>
      </c>
      <c s="36" t="s">
        <v>919</v>
      </c>
      <c>
        <f>(M18*21)/100</f>
      </c>
      <c t="s">
        <v>27</v>
      </c>
    </row>
    <row r="19" spans="1:5" ht="25.5">
      <c r="A19" s="35" t="s">
        <v>55</v>
      </c>
      <c r="E19" s="39" t="s">
        <v>5572</v>
      </c>
    </row>
    <row r="20" spans="1:5" ht="12.75">
      <c r="A20" s="35" t="s">
        <v>56</v>
      </c>
      <c r="E20" s="40" t="s">
        <v>5</v>
      </c>
    </row>
    <row r="21" spans="1:5" ht="12.75">
      <c r="A21" t="s">
        <v>57</v>
      </c>
      <c r="E21" s="39" t="s">
        <v>5</v>
      </c>
    </row>
    <row r="22" spans="1:16" ht="12.75">
      <c r="A22" t="s">
        <v>49</v>
      </c>
      <c s="34" t="s">
        <v>112</v>
      </c>
      <c s="34" t="s">
        <v>5573</v>
      </c>
      <c s="35" t="s">
        <v>5</v>
      </c>
      <c s="6" t="s">
        <v>5574</v>
      </c>
      <c s="36" t="s">
        <v>236</v>
      </c>
      <c s="37">
        <v>82.5</v>
      </c>
      <c s="36">
        <v>0.21</v>
      </c>
      <c s="36">
        <f>ROUND(G22*H22,6)</f>
      </c>
      <c r="L22" s="38">
        <v>0</v>
      </c>
      <c s="32">
        <f>ROUND(ROUND(L22,2)*ROUND(G22,3),2)</f>
      </c>
      <c s="36" t="s">
        <v>919</v>
      </c>
      <c>
        <f>(M22*21)/100</f>
      </c>
      <c t="s">
        <v>27</v>
      </c>
    </row>
    <row r="23" spans="1:5" ht="12.75">
      <c r="A23" s="35" t="s">
        <v>55</v>
      </c>
      <c r="E23" s="39" t="s">
        <v>5574</v>
      </c>
    </row>
    <row r="24" spans="1:5" ht="12.75">
      <c r="A24" s="35" t="s">
        <v>56</v>
      </c>
      <c r="E24" s="40" t="s">
        <v>5</v>
      </c>
    </row>
    <row r="25" spans="1:5" ht="12.75">
      <c r="A25" t="s">
        <v>57</v>
      </c>
      <c r="E25" s="39" t="s">
        <v>5</v>
      </c>
    </row>
    <row r="26" spans="1:16" ht="25.5">
      <c r="A26" t="s">
        <v>49</v>
      </c>
      <c s="34" t="s">
        <v>115</v>
      </c>
      <c s="34" t="s">
        <v>5575</v>
      </c>
      <c s="35" t="s">
        <v>5</v>
      </c>
      <c s="6" t="s">
        <v>5576</v>
      </c>
      <c s="36" t="s">
        <v>53</v>
      </c>
      <c s="37">
        <v>692</v>
      </c>
      <c s="36">
        <v>0</v>
      </c>
      <c s="36">
        <f>ROUND(G26*H26,6)</f>
      </c>
      <c r="L26" s="38">
        <v>0</v>
      </c>
      <c s="32">
        <f>ROUND(ROUND(L26,2)*ROUND(G26,3),2)</f>
      </c>
      <c s="36" t="s">
        <v>919</v>
      </c>
      <c>
        <f>(M26*21)/100</f>
      </c>
      <c t="s">
        <v>27</v>
      </c>
    </row>
    <row r="27" spans="1:5" ht="25.5">
      <c r="A27" s="35" t="s">
        <v>55</v>
      </c>
      <c r="E27" s="39" t="s">
        <v>5576</v>
      </c>
    </row>
    <row r="28" spans="1:5" ht="12.75">
      <c r="A28" s="35" t="s">
        <v>56</v>
      </c>
      <c r="E28" s="40" t="s">
        <v>5</v>
      </c>
    </row>
    <row r="29" spans="1:5" ht="12.75">
      <c r="A29" t="s">
        <v>57</v>
      </c>
      <c r="E29" s="39" t="s">
        <v>5</v>
      </c>
    </row>
    <row r="30" spans="1:16" ht="25.5">
      <c r="A30" t="s">
        <v>49</v>
      </c>
      <c s="34" t="s">
        <v>118</v>
      </c>
      <c s="34" t="s">
        <v>5577</v>
      </c>
      <c s="35" t="s">
        <v>5</v>
      </c>
      <c s="6" t="s">
        <v>5578</v>
      </c>
      <c s="36" t="s">
        <v>1238</v>
      </c>
      <c s="37">
        <v>38</v>
      </c>
      <c s="36">
        <v>0</v>
      </c>
      <c s="36">
        <f>ROUND(G30*H30,6)</f>
      </c>
      <c r="L30" s="38">
        <v>0</v>
      </c>
      <c s="32">
        <f>ROUND(ROUND(L30,2)*ROUND(G30,3),2)</f>
      </c>
      <c s="36" t="s">
        <v>919</v>
      </c>
      <c>
        <f>(M30*21)/100</f>
      </c>
      <c t="s">
        <v>27</v>
      </c>
    </row>
    <row r="31" spans="1:5" ht="25.5">
      <c r="A31" s="35" t="s">
        <v>55</v>
      </c>
      <c r="E31" s="39" t="s">
        <v>5578</v>
      </c>
    </row>
    <row r="32" spans="1:5" ht="12.75">
      <c r="A32" s="35" t="s">
        <v>56</v>
      </c>
      <c r="E32" s="40" t="s">
        <v>5</v>
      </c>
    </row>
    <row r="33" spans="1:5" ht="12.75">
      <c r="A33" t="s">
        <v>57</v>
      </c>
      <c r="E33" s="39" t="s">
        <v>5</v>
      </c>
    </row>
    <row r="34" spans="1:16" ht="12.75">
      <c r="A34" t="s">
        <v>49</v>
      </c>
      <c s="34" t="s">
        <v>121</v>
      </c>
      <c s="34" t="s">
        <v>5579</v>
      </c>
      <c s="35" t="s">
        <v>5</v>
      </c>
      <c s="6" t="s">
        <v>5580</v>
      </c>
      <c s="36" t="s">
        <v>423</v>
      </c>
      <c s="37">
        <v>1738</v>
      </c>
      <c s="36">
        <v>0</v>
      </c>
      <c s="36">
        <f>ROUND(G34*H34,6)</f>
      </c>
      <c r="L34" s="38">
        <v>0</v>
      </c>
      <c s="32">
        <f>ROUND(ROUND(L34,2)*ROUND(G34,3),2)</f>
      </c>
      <c s="36" t="s">
        <v>919</v>
      </c>
      <c>
        <f>(M34*21)/100</f>
      </c>
      <c t="s">
        <v>27</v>
      </c>
    </row>
    <row r="35" spans="1:5" ht="12.75">
      <c r="A35" s="35" t="s">
        <v>55</v>
      </c>
      <c r="E35" s="39" t="s">
        <v>5580</v>
      </c>
    </row>
    <row r="36" spans="1:5" ht="12.75">
      <c r="A36" s="35" t="s">
        <v>56</v>
      </c>
      <c r="E36" s="40" t="s">
        <v>5</v>
      </c>
    </row>
    <row r="37" spans="1:5" ht="12.75">
      <c r="A37" t="s">
        <v>57</v>
      </c>
      <c r="E37" s="39" t="s">
        <v>5</v>
      </c>
    </row>
    <row r="38" spans="1:16" ht="25.5">
      <c r="A38" t="s">
        <v>49</v>
      </c>
      <c s="34" t="s">
        <v>125</v>
      </c>
      <c s="34" t="s">
        <v>5581</v>
      </c>
      <c s="35" t="s">
        <v>5</v>
      </c>
      <c s="6" t="s">
        <v>5582</v>
      </c>
      <c s="36" t="s">
        <v>1238</v>
      </c>
      <c s="37">
        <v>692</v>
      </c>
      <c s="36">
        <v>0</v>
      </c>
      <c s="36">
        <f>ROUND(G38*H38,6)</f>
      </c>
      <c r="L38" s="38">
        <v>0</v>
      </c>
      <c s="32">
        <f>ROUND(ROUND(L38,2)*ROUND(G38,3),2)</f>
      </c>
      <c s="36" t="s">
        <v>919</v>
      </c>
      <c>
        <f>(M38*21)/100</f>
      </c>
      <c t="s">
        <v>27</v>
      </c>
    </row>
    <row r="39" spans="1:5" ht="25.5">
      <c r="A39" s="35" t="s">
        <v>55</v>
      </c>
      <c r="E39" s="39" t="s">
        <v>5582</v>
      </c>
    </row>
    <row r="40" spans="1:5" ht="12.75">
      <c r="A40" s="35" t="s">
        <v>56</v>
      </c>
      <c r="E40" s="40" t="s">
        <v>5</v>
      </c>
    </row>
    <row r="41" spans="1:5" ht="12.75">
      <c r="A41" t="s">
        <v>57</v>
      </c>
      <c r="E41" s="39" t="s">
        <v>5</v>
      </c>
    </row>
    <row r="42" spans="1:16" ht="25.5">
      <c r="A42" t="s">
        <v>49</v>
      </c>
      <c s="34" t="s">
        <v>128</v>
      </c>
      <c s="34" t="s">
        <v>5583</v>
      </c>
      <c s="35" t="s">
        <v>5</v>
      </c>
      <c s="6" t="s">
        <v>5584</v>
      </c>
      <c s="36" t="s">
        <v>1238</v>
      </c>
      <c s="37">
        <v>38</v>
      </c>
      <c s="36">
        <v>0</v>
      </c>
      <c s="36">
        <f>ROUND(G42*H42,6)</f>
      </c>
      <c r="L42" s="38">
        <v>0</v>
      </c>
      <c s="32">
        <f>ROUND(ROUND(L42,2)*ROUND(G42,3),2)</f>
      </c>
      <c s="36" t="s">
        <v>919</v>
      </c>
      <c>
        <f>(M42*21)/100</f>
      </c>
      <c t="s">
        <v>27</v>
      </c>
    </row>
    <row r="43" spans="1:5" ht="25.5">
      <c r="A43" s="35" t="s">
        <v>55</v>
      </c>
      <c r="E43" s="39" t="s">
        <v>5584</v>
      </c>
    </row>
    <row r="44" spans="1:5" ht="12.75">
      <c r="A44" s="35" t="s">
        <v>56</v>
      </c>
      <c r="E44" s="40" t="s">
        <v>5</v>
      </c>
    </row>
    <row r="45" spans="1:5" ht="12.75">
      <c r="A45" t="s">
        <v>57</v>
      </c>
      <c r="E45" s="39" t="s">
        <v>5</v>
      </c>
    </row>
    <row r="46" spans="1:16" ht="12.75">
      <c r="A46" t="s">
        <v>49</v>
      </c>
      <c s="34" t="s">
        <v>132</v>
      </c>
      <c s="34" t="s">
        <v>5585</v>
      </c>
      <c s="35" t="s">
        <v>5</v>
      </c>
      <c s="6" t="s">
        <v>5586</v>
      </c>
      <c s="36" t="s">
        <v>53</v>
      </c>
      <c s="37">
        <v>5</v>
      </c>
      <c s="36">
        <v>0</v>
      </c>
      <c s="36">
        <f>ROUND(G46*H46,6)</f>
      </c>
      <c r="L46" s="38">
        <v>0</v>
      </c>
      <c s="32">
        <f>ROUND(ROUND(L46,2)*ROUND(G46,3),2)</f>
      </c>
      <c s="36" t="s">
        <v>99</v>
      </c>
      <c>
        <f>(M46*21)/100</f>
      </c>
      <c t="s">
        <v>27</v>
      </c>
    </row>
    <row r="47" spans="1:5" ht="12.75">
      <c r="A47" s="35" t="s">
        <v>55</v>
      </c>
      <c r="E47" s="39" t="s">
        <v>5586</v>
      </c>
    </row>
    <row r="48" spans="1:5" ht="12.75">
      <c r="A48" s="35" t="s">
        <v>56</v>
      </c>
      <c r="E48" s="40" t="s">
        <v>5</v>
      </c>
    </row>
    <row r="49" spans="1:5" ht="12.75">
      <c r="A49" t="s">
        <v>57</v>
      </c>
      <c r="E49" s="39" t="s">
        <v>5</v>
      </c>
    </row>
    <row r="50" spans="1:16" ht="12.75">
      <c r="A50" t="s">
        <v>49</v>
      </c>
      <c s="34" t="s">
        <v>136</v>
      </c>
      <c s="34" t="s">
        <v>5587</v>
      </c>
      <c s="35" t="s">
        <v>5</v>
      </c>
      <c s="6" t="s">
        <v>5588</v>
      </c>
      <c s="36" t="s">
        <v>53</v>
      </c>
      <c s="37">
        <v>3</v>
      </c>
      <c s="36">
        <v>0</v>
      </c>
      <c s="36">
        <f>ROUND(G50*H50,6)</f>
      </c>
      <c r="L50" s="38">
        <v>0</v>
      </c>
      <c s="32">
        <f>ROUND(ROUND(L50,2)*ROUND(G50,3),2)</f>
      </c>
      <c s="36" t="s">
        <v>99</v>
      </c>
      <c>
        <f>(M50*21)/100</f>
      </c>
      <c t="s">
        <v>27</v>
      </c>
    </row>
    <row r="51" spans="1:5" ht="12.75">
      <c r="A51" s="35" t="s">
        <v>55</v>
      </c>
      <c r="E51" s="39" t="s">
        <v>5588</v>
      </c>
    </row>
    <row r="52" spans="1:5" ht="12.75">
      <c r="A52" s="35" t="s">
        <v>56</v>
      </c>
      <c r="E52" s="40" t="s">
        <v>5</v>
      </c>
    </row>
    <row r="53" spans="1:5" ht="12.75">
      <c r="A53" t="s">
        <v>57</v>
      </c>
      <c r="E53" s="39" t="s">
        <v>5</v>
      </c>
    </row>
    <row r="54" spans="1:16" ht="12.75">
      <c r="A54" t="s">
        <v>49</v>
      </c>
      <c s="34" t="s">
        <v>140</v>
      </c>
      <c s="34" t="s">
        <v>5589</v>
      </c>
      <c s="35" t="s">
        <v>5</v>
      </c>
      <c s="6" t="s">
        <v>5590</v>
      </c>
      <c s="36" t="s">
        <v>53</v>
      </c>
      <c s="37">
        <v>3</v>
      </c>
      <c s="36">
        <v>0</v>
      </c>
      <c s="36">
        <f>ROUND(G54*H54,6)</f>
      </c>
      <c r="L54" s="38">
        <v>0</v>
      </c>
      <c s="32">
        <f>ROUND(ROUND(L54,2)*ROUND(G54,3),2)</f>
      </c>
      <c s="36" t="s">
        <v>99</v>
      </c>
      <c>
        <f>(M54*21)/100</f>
      </c>
      <c t="s">
        <v>27</v>
      </c>
    </row>
    <row r="55" spans="1:5" ht="12.75">
      <c r="A55" s="35" t="s">
        <v>55</v>
      </c>
      <c r="E55" s="39" t="s">
        <v>5590</v>
      </c>
    </row>
    <row r="56" spans="1:5" ht="12.75">
      <c r="A56" s="35" t="s">
        <v>56</v>
      </c>
      <c r="E56" s="40" t="s">
        <v>5</v>
      </c>
    </row>
    <row r="57" spans="1:5" ht="12.75">
      <c r="A57" t="s">
        <v>57</v>
      </c>
      <c r="E57" s="39" t="s">
        <v>5</v>
      </c>
    </row>
    <row r="58" spans="1:16" ht="12.75">
      <c r="A58" t="s">
        <v>49</v>
      </c>
      <c s="34" t="s">
        <v>144</v>
      </c>
      <c s="34" t="s">
        <v>5591</v>
      </c>
      <c s="35" t="s">
        <v>5</v>
      </c>
      <c s="6" t="s">
        <v>5592</v>
      </c>
      <c s="36" t="s">
        <v>53</v>
      </c>
      <c s="37">
        <v>3</v>
      </c>
      <c s="36">
        <v>0</v>
      </c>
      <c s="36">
        <f>ROUND(G58*H58,6)</f>
      </c>
      <c r="L58" s="38">
        <v>0</v>
      </c>
      <c s="32">
        <f>ROUND(ROUND(L58,2)*ROUND(G58,3),2)</f>
      </c>
      <c s="36" t="s">
        <v>99</v>
      </c>
      <c>
        <f>(M58*21)/100</f>
      </c>
      <c t="s">
        <v>27</v>
      </c>
    </row>
    <row r="59" spans="1:5" ht="12.75">
      <c r="A59" s="35" t="s">
        <v>55</v>
      </c>
      <c r="E59" s="39" t="s">
        <v>5592</v>
      </c>
    </row>
    <row r="60" spans="1:5" ht="12.75">
      <c r="A60" s="35" t="s">
        <v>56</v>
      </c>
      <c r="E60" s="40" t="s">
        <v>5</v>
      </c>
    </row>
    <row r="61" spans="1:5" ht="12.75">
      <c r="A61" t="s">
        <v>57</v>
      </c>
      <c r="E61" s="39" t="s">
        <v>5</v>
      </c>
    </row>
    <row r="62" spans="1:16" ht="12.75">
      <c r="A62" t="s">
        <v>49</v>
      </c>
      <c s="34" t="s">
        <v>148</v>
      </c>
      <c s="34" t="s">
        <v>5593</v>
      </c>
      <c s="35" t="s">
        <v>5</v>
      </c>
      <c s="6" t="s">
        <v>5594</v>
      </c>
      <c s="36" t="s">
        <v>53</v>
      </c>
      <c s="37">
        <v>1</v>
      </c>
      <c s="36">
        <v>0</v>
      </c>
      <c s="36">
        <f>ROUND(G62*H62,6)</f>
      </c>
      <c r="L62" s="38">
        <v>0</v>
      </c>
      <c s="32">
        <f>ROUND(ROUND(L62,2)*ROUND(G62,3),2)</f>
      </c>
      <c s="36" t="s">
        <v>99</v>
      </c>
      <c>
        <f>(M62*21)/100</f>
      </c>
      <c t="s">
        <v>27</v>
      </c>
    </row>
    <row r="63" spans="1:5" ht="12.75">
      <c r="A63" s="35" t="s">
        <v>55</v>
      </c>
      <c r="E63" s="39" t="s">
        <v>5594</v>
      </c>
    </row>
    <row r="64" spans="1:5" ht="12.75">
      <c r="A64" s="35" t="s">
        <v>56</v>
      </c>
      <c r="E64" s="40" t="s">
        <v>5</v>
      </c>
    </row>
    <row r="65" spans="1:5" ht="12.75">
      <c r="A65" t="s">
        <v>57</v>
      </c>
      <c r="E65" s="39" t="s">
        <v>5</v>
      </c>
    </row>
    <row r="66" spans="1:16" ht="12.75">
      <c r="A66" t="s">
        <v>49</v>
      </c>
      <c s="34" t="s">
        <v>152</v>
      </c>
      <c s="34" t="s">
        <v>5595</v>
      </c>
      <c s="35" t="s">
        <v>5</v>
      </c>
      <c s="6" t="s">
        <v>5596</v>
      </c>
      <c s="36" t="s">
        <v>53</v>
      </c>
      <c s="37">
        <v>3</v>
      </c>
      <c s="36">
        <v>0</v>
      </c>
      <c s="36">
        <f>ROUND(G66*H66,6)</f>
      </c>
      <c r="L66" s="38">
        <v>0</v>
      </c>
      <c s="32">
        <f>ROUND(ROUND(L66,2)*ROUND(G66,3),2)</f>
      </c>
      <c s="36" t="s">
        <v>99</v>
      </c>
      <c>
        <f>(M66*21)/100</f>
      </c>
      <c t="s">
        <v>27</v>
      </c>
    </row>
    <row r="67" spans="1:5" ht="12.75">
      <c r="A67" s="35" t="s">
        <v>55</v>
      </c>
      <c r="E67" s="39" t="s">
        <v>5596</v>
      </c>
    </row>
    <row r="68" spans="1:5" ht="12.75">
      <c r="A68" s="35" t="s">
        <v>56</v>
      </c>
      <c r="E68" s="40" t="s">
        <v>5</v>
      </c>
    </row>
    <row r="69" spans="1:5" ht="12.75">
      <c r="A69" t="s">
        <v>57</v>
      </c>
      <c r="E69" s="39" t="s">
        <v>5</v>
      </c>
    </row>
    <row r="70" spans="1:16" ht="12.75">
      <c r="A70" t="s">
        <v>49</v>
      </c>
      <c s="34" t="s">
        <v>156</v>
      </c>
      <c s="34" t="s">
        <v>5597</v>
      </c>
      <c s="35" t="s">
        <v>5</v>
      </c>
      <c s="6" t="s">
        <v>5598</v>
      </c>
      <c s="36" t="s">
        <v>53</v>
      </c>
      <c s="37">
        <v>6</v>
      </c>
      <c s="36">
        <v>0</v>
      </c>
      <c s="36">
        <f>ROUND(G70*H70,6)</f>
      </c>
      <c r="L70" s="38">
        <v>0</v>
      </c>
      <c s="32">
        <f>ROUND(ROUND(L70,2)*ROUND(G70,3),2)</f>
      </c>
      <c s="36" t="s">
        <v>99</v>
      </c>
      <c>
        <f>(M70*21)/100</f>
      </c>
      <c t="s">
        <v>27</v>
      </c>
    </row>
    <row r="71" spans="1:5" ht="12.75">
      <c r="A71" s="35" t="s">
        <v>55</v>
      </c>
      <c r="E71" s="39" t="s">
        <v>5598</v>
      </c>
    </row>
    <row r="72" spans="1:5" ht="12.75">
      <c r="A72" s="35" t="s">
        <v>56</v>
      </c>
      <c r="E72" s="40" t="s">
        <v>5</v>
      </c>
    </row>
    <row r="73" spans="1:5" ht="12.75">
      <c r="A73" t="s">
        <v>57</v>
      </c>
      <c r="E73" s="39" t="s">
        <v>5</v>
      </c>
    </row>
    <row r="74" spans="1:16" ht="12.75">
      <c r="A74" t="s">
        <v>49</v>
      </c>
      <c s="34" t="s">
        <v>160</v>
      </c>
      <c s="34" t="s">
        <v>5599</v>
      </c>
      <c s="35" t="s">
        <v>5</v>
      </c>
      <c s="6" t="s">
        <v>5600</v>
      </c>
      <c s="36" t="s">
        <v>53</v>
      </c>
      <c s="37">
        <v>3</v>
      </c>
      <c s="36">
        <v>0</v>
      </c>
      <c s="36">
        <f>ROUND(G74*H74,6)</f>
      </c>
      <c r="L74" s="38">
        <v>0</v>
      </c>
      <c s="32">
        <f>ROUND(ROUND(L74,2)*ROUND(G74,3),2)</f>
      </c>
      <c s="36" t="s">
        <v>99</v>
      </c>
      <c>
        <f>(M74*21)/100</f>
      </c>
      <c t="s">
        <v>27</v>
      </c>
    </row>
    <row r="75" spans="1:5" ht="12.75">
      <c r="A75" s="35" t="s">
        <v>55</v>
      </c>
      <c r="E75" s="39" t="s">
        <v>5601</v>
      </c>
    </row>
    <row r="76" spans="1:5" ht="12.75">
      <c r="A76" s="35" t="s">
        <v>56</v>
      </c>
      <c r="E76" s="40" t="s">
        <v>5</v>
      </c>
    </row>
    <row r="77" spans="1:5" ht="12.75">
      <c r="A77" t="s">
        <v>57</v>
      </c>
      <c r="E77" s="39" t="s">
        <v>5</v>
      </c>
    </row>
    <row r="78" spans="1:16" ht="12.75">
      <c r="A78" t="s">
        <v>49</v>
      </c>
      <c s="34" t="s">
        <v>164</v>
      </c>
      <c s="34" t="s">
        <v>5602</v>
      </c>
      <c s="35" t="s">
        <v>5</v>
      </c>
      <c s="6" t="s">
        <v>5603</v>
      </c>
      <c s="36" t="s">
        <v>53</v>
      </c>
      <c s="37">
        <v>3</v>
      </c>
      <c s="36">
        <v>0</v>
      </c>
      <c s="36">
        <f>ROUND(G78*H78,6)</f>
      </c>
      <c r="L78" s="38">
        <v>0</v>
      </c>
      <c s="32">
        <f>ROUND(ROUND(L78,2)*ROUND(G78,3),2)</f>
      </c>
      <c s="36" t="s">
        <v>99</v>
      </c>
      <c>
        <f>(M78*21)/100</f>
      </c>
      <c t="s">
        <v>27</v>
      </c>
    </row>
    <row r="79" spans="1:5" ht="12.75">
      <c r="A79" s="35" t="s">
        <v>55</v>
      </c>
      <c r="E79" s="39" t="s">
        <v>5603</v>
      </c>
    </row>
    <row r="80" spans="1:5" ht="12.75">
      <c r="A80" s="35" t="s">
        <v>56</v>
      </c>
      <c r="E80" s="40" t="s">
        <v>5</v>
      </c>
    </row>
    <row r="81" spans="1:5" ht="12.75">
      <c r="A81" t="s">
        <v>57</v>
      </c>
      <c r="E81" s="39" t="s">
        <v>5</v>
      </c>
    </row>
    <row r="82" spans="1:16" ht="12.75">
      <c r="A82" t="s">
        <v>49</v>
      </c>
      <c s="34" t="s">
        <v>168</v>
      </c>
      <c s="34" t="s">
        <v>5604</v>
      </c>
      <c s="35" t="s">
        <v>5</v>
      </c>
      <c s="6" t="s">
        <v>5605</v>
      </c>
      <c s="36" t="s">
        <v>53</v>
      </c>
      <c s="37">
        <v>1</v>
      </c>
      <c s="36">
        <v>0</v>
      </c>
      <c s="36">
        <f>ROUND(G82*H82,6)</f>
      </c>
      <c r="L82" s="38">
        <v>0</v>
      </c>
      <c s="32">
        <f>ROUND(ROUND(L82,2)*ROUND(G82,3),2)</f>
      </c>
      <c s="36" t="s">
        <v>99</v>
      </c>
      <c>
        <f>(M82*21)/100</f>
      </c>
      <c t="s">
        <v>27</v>
      </c>
    </row>
    <row r="83" spans="1:5" ht="12.75">
      <c r="A83" s="35" t="s">
        <v>55</v>
      </c>
      <c r="E83" s="39" t="s">
        <v>5605</v>
      </c>
    </row>
    <row r="84" spans="1:5" ht="12.75">
      <c r="A84" s="35" t="s">
        <v>56</v>
      </c>
      <c r="E84" s="40" t="s">
        <v>5</v>
      </c>
    </row>
    <row r="85" spans="1:5" ht="12.75">
      <c r="A85" t="s">
        <v>57</v>
      </c>
      <c r="E85" s="39" t="s">
        <v>5</v>
      </c>
    </row>
    <row r="86" spans="1:16" ht="12.75">
      <c r="A86" t="s">
        <v>49</v>
      </c>
      <c s="34" t="s">
        <v>172</v>
      </c>
      <c s="34" t="s">
        <v>5606</v>
      </c>
      <c s="35" t="s">
        <v>5</v>
      </c>
      <c s="6" t="s">
        <v>5607</v>
      </c>
      <c s="36" t="s">
        <v>53</v>
      </c>
      <c s="37">
        <v>3</v>
      </c>
      <c s="36">
        <v>0</v>
      </c>
      <c s="36">
        <f>ROUND(G86*H86,6)</f>
      </c>
      <c r="L86" s="38">
        <v>0</v>
      </c>
      <c s="32">
        <f>ROUND(ROUND(L86,2)*ROUND(G86,3),2)</f>
      </c>
      <c s="36" t="s">
        <v>99</v>
      </c>
      <c>
        <f>(M86*21)/100</f>
      </c>
      <c t="s">
        <v>27</v>
      </c>
    </row>
    <row r="87" spans="1:5" ht="12.75">
      <c r="A87" s="35" t="s">
        <v>55</v>
      </c>
      <c r="E87" s="39" t="s">
        <v>5607</v>
      </c>
    </row>
    <row r="88" spans="1:5" ht="12.75">
      <c r="A88" s="35" t="s">
        <v>56</v>
      </c>
      <c r="E88" s="40" t="s">
        <v>5</v>
      </c>
    </row>
    <row r="89" spans="1:5" ht="12.75">
      <c r="A89" t="s">
        <v>57</v>
      </c>
      <c r="E89" s="39" t="s">
        <v>5</v>
      </c>
    </row>
    <row r="90" spans="1:16" ht="12.75">
      <c r="A90" t="s">
        <v>49</v>
      </c>
      <c s="34" t="s">
        <v>176</v>
      </c>
      <c s="34" t="s">
        <v>5608</v>
      </c>
      <c s="35" t="s">
        <v>5</v>
      </c>
      <c s="6" t="s">
        <v>5609</v>
      </c>
      <c s="36" t="s">
        <v>53</v>
      </c>
      <c s="37">
        <v>3</v>
      </c>
      <c s="36">
        <v>0</v>
      </c>
      <c s="36">
        <f>ROUND(G90*H90,6)</f>
      </c>
      <c r="L90" s="38">
        <v>0</v>
      </c>
      <c s="32">
        <f>ROUND(ROUND(L90,2)*ROUND(G90,3),2)</f>
      </c>
      <c s="36" t="s">
        <v>99</v>
      </c>
      <c>
        <f>(M90*21)/100</f>
      </c>
      <c t="s">
        <v>27</v>
      </c>
    </row>
    <row r="91" spans="1:5" ht="12.75">
      <c r="A91" s="35" t="s">
        <v>55</v>
      </c>
      <c r="E91" s="39" t="s">
        <v>5609</v>
      </c>
    </row>
    <row r="92" spans="1:5" ht="12.75">
      <c r="A92" s="35" t="s">
        <v>56</v>
      </c>
      <c r="E92" s="40" t="s">
        <v>5</v>
      </c>
    </row>
    <row r="93" spans="1:5" ht="12.75">
      <c r="A93" t="s">
        <v>57</v>
      </c>
      <c r="E93" s="39" t="s">
        <v>5</v>
      </c>
    </row>
    <row r="94" spans="1:16" ht="12.75">
      <c r="A94" t="s">
        <v>49</v>
      </c>
      <c s="34" t="s">
        <v>180</v>
      </c>
      <c s="34" t="s">
        <v>5610</v>
      </c>
      <c s="35" t="s">
        <v>5</v>
      </c>
      <c s="6" t="s">
        <v>5611</v>
      </c>
      <c s="36" t="s">
        <v>53</v>
      </c>
      <c s="37">
        <v>1</v>
      </c>
      <c s="36">
        <v>0</v>
      </c>
      <c s="36">
        <f>ROUND(G94*H94,6)</f>
      </c>
      <c r="L94" s="38">
        <v>0</v>
      </c>
      <c s="32">
        <f>ROUND(ROUND(L94,2)*ROUND(G94,3),2)</f>
      </c>
      <c s="36" t="s">
        <v>99</v>
      </c>
      <c>
        <f>(M94*21)/100</f>
      </c>
      <c t="s">
        <v>27</v>
      </c>
    </row>
    <row r="95" spans="1:5" ht="12.75">
      <c r="A95" s="35" t="s">
        <v>55</v>
      </c>
      <c r="E95" s="39" t="s">
        <v>5611</v>
      </c>
    </row>
    <row r="96" spans="1:5" ht="12.75">
      <c r="A96" s="35" t="s">
        <v>56</v>
      </c>
      <c r="E96" s="40" t="s">
        <v>5</v>
      </c>
    </row>
    <row r="97" spans="1:5" ht="12.75">
      <c r="A97" t="s">
        <v>57</v>
      </c>
      <c r="E97" s="39" t="s">
        <v>5</v>
      </c>
    </row>
    <row r="98" spans="1:16" ht="12.75">
      <c r="A98" t="s">
        <v>49</v>
      </c>
      <c s="34" t="s">
        <v>184</v>
      </c>
      <c s="34" t="s">
        <v>5612</v>
      </c>
      <c s="35" t="s">
        <v>5</v>
      </c>
      <c s="6" t="s">
        <v>5613</v>
      </c>
      <c s="36" t="s">
        <v>53</v>
      </c>
      <c s="37">
        <v>9</v>
      </c>
      <c s="36">
        <v>0</v>
      </c>
      <c s="36">
        <f>ROUND(G98*H98,6)</f>
      </c>
      <c r="L98" s="38">
        <v>0</v>
      </c>
      <c s="32">
        <f>ROUND(ROUND(L98,2)*ROUND(G98,3),2)</f>
      </c>
      <c s="36" t="s">
        <v>99</v>
      </c>
      <c>
        <f>(M98*21)/100</f>
      </c>
      <c t="s">
        <v>27</v>
      </c>
    </row>
    <row r="99" spans="1:5" ht="12.75">
      <c r="A99" s="35" t="s">
        <v>55</v>
      </c>
      <c r="E99" s="39" t="s">
        <v>5613</v>
      </c>
    </row>
    <row r="100" spans="1:5" ht="12.75">
      <c r="A100" s="35" t="s">
        <v>56</v>
      </c>
      <c r="E100" s="40" t="s">
        <v>5</v>
      </c>
    </row>
    <row r="101" spans="1:5" ht="12.75">
      <c r="A101" t="s">
        <v>57</v>
      </c>
      <c r="E101" s="39" t="s">
        <v>5</v>
      </c>
    </row>
    <row r="102" spans="1:16" ht="12.75">
      <c r="A102" t="s">
        <v>49</v>
      </c>
      <c s="34" t="s">
        <v>188</v>
      </c>
      <c s="34" t="s">
        <v>5614</v>
      </c>
      <c s="35" t="s">
        <v>5</v>
      </c>
      <c s="6" t="s">
        <v>5615</v>
      </c>
      <c s="36" t="s">
        <v>53</v>
      </c>
      <c s="37">
        <v>1</v>
      </c>
      <c s="36">
        <v>0</v>
      </c>
      <c s="36">
        <f>ROUND(G102*H102,6)</f>
      </c>
      <c r="L102" s="38">
        <v>0</v>
      </c>
      <c s="32">
        <f>ROUND(ROUND(L102,2)*ROUND(G102,3),2)</f>
      </c>
      <c s="36" t="s">
        <v>99</v>
      </c>
      <c>
        <f>(M102*21)/100</f>
      </c>
      <c t="s">
        <v>27</v>
      </c>
    </row>
    <row r="103" spans="1:5" ht="12.75">
      <c r="A103" s="35" t="s">
        <v>55</v>
      </c>
      <c r="E103" s="39" t="s">
        <v>5615</v>
      </c>
    </row>
    <row r="104" spans="1:5" ht="12.75">
      <c r="A104" s="35" t="s">
        <v>56</v>
      </c>
      <c r="E104" s="40" t="s">
        <v>5</v>
      </c>
    </row>
    <row r="105" spans="1:5" ht="12.75">
      <c r="A105" t="s">
        <v>57</v>
      </c>
      <c r="E105" s="39" t="s">
        <v>5</v>
      </c>
    </row>
    <row r="106" spans="1:16" ht="12.75">
      <c r="A106" t="s">
        <v>49</v>
      </c>
      <c s="34" t="s">
        <v>192</v>
      </c>
      <c s="34" t="s">
        <v>5616</v>
      </c>
      <c s="35" t="s">
        <v>5</v>
      </c>
      <c s="6" t="s">
        <v>5617</v>
      </c>
      <c s="36" t="s">
        <v>53</v>
      </c>
      <c s="37">
        <v>4</v>
      </c>
      <c s="36">
        <v>0</v>
      </c>
      <c s="36">
        <f>ROUND(G106*H106,6)</f>
      </c>
      <c r="L106" s="38">
        <v>0</v>
      </c>
      <c s="32">
        <f>ROUND(ROUND(L106,2)*ROUND(G106,3),2)</f>
      </c>
      <c s="36" t="s">
        <v>99</v>
      </c>
      <c>
        <f>(M106*21)/100</f>
      </c>
      <c t="s">
        <v>27</v>
      </c>
    </row>
    <row r="107" spans="1:5" ht="12.75">
      <c r="A107" s="35" t="s">
        <v>55</v>
      </c>
      <c r="E107" s="39" t="s">
        <v>5617</v>
      </c>
    </row>
    <row r="108" spans="1:5" ht="12.75">
      <c r="A108" s="35" t="s">
        <v>56</v>
      </c>
      <c r="E108" s="40" t="s">
        <v>5</v>
      </c>
    </row>
    <row r="109" spans="1:5" ht="12.75">
      <c r="A109" t="s">
        <v>57</v>
      </c>
      <c r="E109" s="39" t="s">
        <v>5</v>
      </c>
    </row>
    <row r="110" spans="1:16" ht="12.75">
      <c r="A110" t="s">
        <v>49</v>
      </c>
      <c s="34" t="s">
        <v>196</v>
      </c>
      <c s="34" t="s">
        <v>5618</v>
      </c>
      <c s="35" t="s">
        <v>5</v>
      </c>
      <c s="6" t="s">
        <v>5619</v>
      </c>
      <c s="36" t="s">
        <v>53</v>
      </c>
      <c s="37">
        <v>2</v>
      </c>
      <c s="36">
        <v>0</v>
      </c>
      <c s="36">
        <f>ROUND(G110*H110,6)</f>
      </c>
      <c r="L110" s="38">
        <v>0</v>
      </c>
      <c s="32">
        <f>ROUND(ROUND(L110,2)*ROUND(G110,3),2)</f>
      </c>
      <c s="36" t="s">
        <v>99</v>
      </c>
      <c>
        <f>(M110*21)/100</f>
      </c>
      <c t="s">
        <v>27</v>
      </c>
    </row>
    <row r="111" spans="1:5" ht="12.75">
      <c r="A111" s="35" t="s">
        <v>55</v>
      </c>
      <c r="E111" s="39" t="s">
        <v>5619</v>
      </c>
    </row>
    <row r="112" spans="1:5" ht="12.75">
      <c r="A112" s="35" t="s">
        <v>56</v>
      </c>
      <c r="E112" s="40" t="s">
        <v>5</v>
      </c>
    </row>
    <row r="113" spans="1:5" ht="12.75">
      <c r="A113" t="s">
        <v>57</v>
      </c>
      <c r="E113" s="39" t="s">
        <v>5</v>
      </c>
    </row>
    <row r="114" spans="1:16" ht="12.75">
      <c r="A114" t="s">
        <v>49</v>
      </c>
      <c s="34" t="s">
        <v>200</v>
      </c>
      <c s="34" t="s">
        <v>5620</v>
      </c>
      <c s="35" t="s">
        <v>5</v>
      </c>
      <c s="6" t="s">
        <v>5621</v>
      </c>
      <c s="36" t="s">
        <v>53</v>
      </c>
      <c s="37">
        <v>9</v>
      </c>
      <c s="36">
        <v>0</v>
      </c>
      <c s="36">
        <f>ROUND(G114*H114,6)</f>
      </c>
      <c r="L114" s="38">
        <v>0</v>
      </c>
      <c s="32">
        <f>ROUND(ROUND(L114,2)*ROUND(G114,3),2)</f>
      </c>
      <c s="36" t="s">
        <v>99</v>
      </c>
      <c>
        <f>(M114*21)/100</f>
      </c>
      <c t="s">
        <v>27</v>
      </c>
    </row>
    <row r="115" spans="1:5" ht="12.75">
      <c r="A115" s="35" t="s">
        <v>55</v>
      </c>
      <c r="E115" s="39" t="s">
        <v>5621</v>
      </c>
    </row>
    <row r="116" spans="1:5" ht="12.75">
      <c r="A116" s="35" t="s">
        <v>56</v>
      </c>
      <c r="E116" s="40" t="s">
        <v>5</v>
      </c>
    </row>
    <row r="117" spans="1:5" ht="12.75">
      <c r="A117" t="s">
        <v>57</v>
      </c>
      <c r="E117" s="39" t="s">
        <v>5</v>
      </c>
    </row>
    <row r="118" spans="1:16" ht="12.75">
      <c r="A118" t="s">
        <v>49</v>
      </c>
      <c s="34" t="s">
        <v>204</v>
      </c>
      <c s="34" t="s">
        <v>5622</v>
      </c>
      <c s="35" t="s">
        <v>5</v>
      </c>
      <c s="6" t="s">
        <v>5623</v>
      </c>
      <c s="36" t="s">
        <v>53</v>
      </c>
      <c s="37">
        <v>5</v>
      </c>
      <c s="36">
        <v>0</v>
      </c>
      <c s="36">
        <f>ROUND(G118*H118,6)</f>
      </c>
      <c r="L118" s="38">
        <v>0</v>
      </c>
      <c s="32">
        <f>ROUND(ROUND(L118,2)*ROUND(G118,3),2)</f>
      </c>
      <c s="36" t="s">
        <v>99</v>
      </c>
      <c>
        <f>(M118*21)/100</f>
      </c>
      <c t="s">
        <v>27</v>
      </c>
    </row>
    <row r="119" spans="1:5" ht="12.75">
      <c r="A119" s="35" t="s">
        <v>55</v>
      </c>
      <c r="E119" s="39" t="s">
        <v>5623</v>
      </c>
    </row>
    <row r="120" spans="1:5" ht="12.75">
      <c r="A120" s="35" t="s">
        <v>56</v>
      </c>
      <c r="E120" s="40" t="s">
        <v>5</v>
      </c>
    </row>
    <row r="121" spans="1:5" ht="12.75">
      <c r="A121" t="s">
        <v>57</v>
      </c>
      <c r="E121" s="39" t="s">
        <v>5</v>
      </c>
    </row>
    <row r="122" spans="1:16" ht="12.75">
      <c r="A122" t="s">
        <v>49</v>
      </c>
      <c s="34" t="s">
        <v>208</v>
      </c>
      <c s="34" t="s">
        <v>5624</v>
      </c>
      <c s="35" t="s">
        <v>5</v>
      </c>
      <c s="6" t="s">
        <v>5625</v>
      </c>
      <c s="36" t="s">
        <v>53</v>
      </c>
      <c s="37">
        <v>6</v>
      </c>
      <c s="36">
        <v>0</v>
      </c>
      <c s="36">
        <f>ROUND(G122*H122,6)</f>
      </c>
      <c r="L122" s="38">
        <v>0</v>
      </c>
      <c s="32">
        <f>ROUND(ROUND(L122,2)*ROUND(G122,3),2)</f>
      </c>
      <c s="36" t="s">
        <v>99</v>
      </c>
      <c>
        <f>(M122*21)/100</f>
      </c>
      <c t="s">
        <v>27</v>
      </c>
    </row>
    <row r="123" spans="1:5" ht="12.75">
      <c r="A123" s="35" t="s">
        <v>55</v>
      </c>
      <c r="E123" s="39" t="s">
        <v>5625</v>
      </c>
    </row>
    <row r="124" spans="1:5" ht="12.75">
      <c r="A124" s="35" t="s">
        <v>56</v>
      </c>
      <c r="E124" s="40" t="s">
        <v>5</v>
      </c>
    </row>
    <row r="125" spans="1:5" ht="12.75">
      <c r="A125" t="s">
        <v>57</v>
      </c>
      <c r="E125" s="39" t="s">
        <v>5</v>
      </c>
    </row>
    <row r="126" spans="1:16" ht="12.75">
      <c r="A126" t="s">
        <v>49</v>
      </c>
      <c s="34" t="s">
        <v>212</v>
      </c>
      <c s="34" t="s">
        <v>5626</v>
      </c>
      <c s="35" t="s">
        <v>5</v>
      </c>
      <c s="6" t="s">
        <v>5627</v>
      </c>
      <c s="36" t="s">
        <v>53</v>
      </c>
      <c s="37">
        <v>50</v>
      </c>
      <c s="36">
        <v>0</v>
      </c>
      <c s="36">
        <f>ROUND(G126*H126,6)</f>
      </c>
      <c r="L126" s="38">
        <v>0</v>
      </c>
      <c s="32">
        <f>ROUND(ROUND(L126,2)*ROUND(G126,3),2)</f>
      </c>
      <c s="36" t="s">
        <v>99</v>
      </c>
      <c>
        <f>(M126*21)/100</f>
      </c>
      <c t="s">
        <v>27</v>
      </c>
    </row>
    <row r="127" spans="1:5" ht="12.75">
      <c r="A127" s="35" t="s">
        <v>55</v>
      </c>
      <c r="E127" s="39" t="s">
        <v>5627</v>
      </c>
    </row>
    <row r="128" spans="1:5" ht="12.75">
      <c r="A128" s="35" t="s">
        <v>56</v>
      </c>
      <c r="E128" s="40" t="s">
        <v>5</v>
      </c>
    </row>
    <row r="129" spans="1:5" ht="12.75">
      <c r="A129" t="s">
        <v>57</v>
      </c>
      <c r="E129" s="39" t="s">
        <v>5</v>
      </c>
    </row>
    <row r="130" spans="1:16" ht="12.75">
      <c r="A130" t="s">
        <v>49</v>
      </c>
      <c s="34" t="s">
        <v>214</v>
      </c>
      <c s="34" t="s">
        <v>5628</v>
      </c>
      <c s="35" t="s">
        <v>5</v>
      </c>
      <c s="6" t="s">
        <v>5629</v>
      </c>
      <c s="36" t="s">
        <v>53</v>
      </c>
      <c s="37">
        <v>50</v>
      </c>
      <c s="36">
        <v>0</v>
      </c>
      <c s="36">
        <f>ROUND(G130*H130,6)</f>
      </c>
      <c r="L130" s="38">
        <v>0</v>
      </c>
      <c s="32">
        <f>ROUND(ROUND(L130,2)*ROUND(G130,3),2)</f>
      </c>
      <c s="36" t="s">
        <v>99</v>
      </c>
      <c>
        <f>(M130*21)/100</f>
      </c>
      <c t="s">
        <v>27</v>
      </c>
    </row>
    <row r="131" spans="1:5" ht="12.75">
      <c r="A131" s="35" t="s">
        <v>55</v>
      </c>
      <c r="E131" s="39" t="s">
        <v>5629</v>
      </c>
    </row>
    <row r="132" spans="1:5" ht="12.75">
      <c r="A132" s="35" t="s">
        <v>56</v>
      </c>
      <c r="E132" s="40" t="s">
        <v>5</v>
      </c>
    </row>
    <row r="133" spans="1:5" ht="12.75">
      <c r="A133" t="s">
        <v>57</v>
      </c>
      <c r="E133" s="39" t="s">
        <v>5</v>
      </c>
    </row>
    <row r="134" spans="1:16" ht="12.75">
      <c r="A134" t="s">
        <v>49</v>
      </c>
      <c s="34" t="s">
        <v>218</v>
      </c>
      <c s="34" t="s">
        <v>5630</v>
      </c>
      <c s="35" t="s">
        <v>5</v>
      </c>
      <c s="6" t="s">
        <v>5631</v>
      </c>
      <c s="36" t="s">
        <v>53</v>
      </c>
      <c s="37">
        <v>50</v>
      </c>
      <c s="36">
        <v>0</v>
      </c>
      <c s="36">
        <f>ROUND(G134*H134,6)</f>
      </c>
      <c r="L134" s="38">
        <v>0</v>
      </c>
      <c s="32">
        <f>ROUND(ROUND(L134,2)*ROUND(G134,3),2)</f>
      </c>
      <c s="36" t="s">
        <v>99</v>
      </c>
      <c>
        <f>(M134*21)/100</f>
      </c>
      <c t="s">
        <v>27</v>
      </c>
    </row>
    <row r="135" spans="1:5" ht="12.75">
      <c r="A135" s="35" t="s">
        <v>55</v>
      </c>
      <c r="E135" s="39" t="s">
        <v>5631</v>
      </c>
    </row>
    <row r="136" spans="1:5" ht="12.75">
      <c r="A136" s="35" t="s">
        <v>56</v>
      </c>
      <c r="E136" s="40" t="s">
        <v>5</v>
      </c>
    </row>
    <row r="137" spans="1:5" ht="12.75">
      <c r="A137" t="s">
        <v>57</v>
      </c>
      <c r="E137" s="39" t="s">
        <v>5</v>
      </c>
    </row>
    <row r="138" spans="1:16" ht="12.75">
      <c r="A138" t="s">
        <v>49</v>
      </c>
      <c s="34" t="s">
        <v>220</v>
      </c>
      <c s="34" t="s">
        <v>5632</v>
      </c>
      <c s="35" t="s">
        <v>5</v>
      </c>
      <c s="6" t="s">
        <v>5633</v>
      </c>
      <c s="36" t="s">
        <v>53</v>
      </c>
      <c s="37">
        <v>2</v>
      </c>
      <c s="36">
        <v>0</v>
      </c>
      <c s="36">
        <f>ROUND(G138*H138,6)</f>
      </c>
      <c r="L138" s="38">
        <v>0</v>
      </c>
      <c s="32">
        <f>ROUND(ROUND(L138,2)*ROUND(G138,3),2)</f>
      </c>
      <c s="36" t="s">
        <v>99</v>
      </c>
      <c>
        <f>(M138*21)/100</f>
      </c>
      <c t="s">
        <v>27</v>
      </c>
    </row>
    <row r="139" spans="1:5" ht="12.75">
      <c r="A139" s="35" t="s">
        <v>55</v>
      </c>
      <c r="E139" s="39" t="s">
        <v>5633</v>
      </c>
    </row>
    <row r="140" spans="1:5" ht="12.75">
      <c r="A140" s="35" t="s">
        <v>56</v>
      </c>
      <c r="E140" s="40" t="s">
        <v>5</v>
      </c>
    </row>
    <row r="141" spans="1:5" ht="12.75">
      <c r="A141" t="s">
        <v>57</v>
      </c>
      <c r="E141" s="39" t="s">
        <v>5</v>
      </c>
    </row>
    <row r="142" spans="1:16" ht="12.75">
      <c r="A142" t="s">
        <v>49</v>
      </c>
      <c s="34" t="s">
        <v>222</v>
      </c>
      <c s="34" t="s">
        <v>5634</v>
      </c>
      <c s="35" t="s">
        <v>5</v>
      </c>
      <c s="6" t="s">
        <v>5635</v>
      </c>
      <c s="36" t="s">
        <v>53</v>
      </c>
      <c s="37">
        <v>8</v>
      </c>
      <c s="36">
        <v>0</v>
      </c>
      <c s="36">
        <f>ROUND(G142*H142,6)</f>
      </c>
      <c r="L142" s="38">
        <v>0</v>
      </c>
      <c s="32">
        <f>ROUND(ROUND(L142,2)*ROUND(G142,3),2)</f>
      </c>
      <c s="36" t="s">
        <v>99</v>
      </c>
      <c>
        <f>(M142*21)/100</f>
      </c>
      <c t="s">
        <v>27</v>
      </c>
    </row>
    <row r="143" spans="1:5" ht="12.75">
      <c r="A143" s="35" t="s">
        <v>55</v>
      </c>
      <c r="E143" s="39" t="s">
        <v>5635</v>
      </c>
    </row>
    <row r="144" spans="1:5" ht="12.75">
      <c r="A144" s="35" t="s">
        <v>56</v>
      </c>
      <c r="E144" s="40" t="s">
        <v>5</v>
      </c>
    </row>
    <row r="145" spans="1:5" ht="12.75">
      <c r="A145" t="s">
        <v>57</v>
      </c>
      <c r="E145" s="39" t="s">
        <v>5</v>
      </c>
    </row>
    <row r="146" spans="1:16" ht="12.75">
      <c r="A146" t="s">
        <v>49</v>
      </c>
      <c s="34" t="s">
        <v>224</v>
      </c>
      <c s="34" t="s">
        <v>5636</v>
      </c>
      <c s="35" t="s">
        <v>5</v>
      </c>
      <c s="6" t="s">
        <v>5637</v>
      </c>
      <c s="36" t="s">
        <v>53</v>
      </c>
      <c s="37">
        <v>4</v>
      </c>
      <c s="36">
        <v>0</v>
      </c>
      <c s="36">
        <f>ROUND(G146*H146,6)</f>
      </c>
      <c r="L146" s="38">
        <v>0</v>
      </c>
      <c s="32">
        <f>ROUND(ROUND(L146,2)*ROUND(G146,3),2)</f>
      </c>
      <c s="36" t="s">
        <v>99</v>
      </c>
      <c>
        <f>(M146*21)/100</f>
      </c>
      <c t="s">
        <v>27</v>
      </c>
    </row>
    <row r="147" spans="1:5" ht="12.75">
      <c r="A147" s="35" t="s">
        <v>55</v>
      </c>
      <c r="E147" s="39" t="s">
        <v>5637</v>
      </c>
    </row>
    <row r="148" spans="1:5" ht="12.75">
      <c r="A148" s="35" t="s">
        <v>56</v>
      </c>
      <c r="E148" s="40" t="s">
        <v>5</v>
      </c>
    </row>
    <row r="149" spans="1:5" ht="12.75">
      <c r="A149" t="s">
        <v>57</v>
      </c>
      <c r="E149" s="39" t="s">
        <v>5</v>
      </c>
    </row>
    <row r="150" spans="1:16" ht="12.75">
      <c r="A150" t="s">
        <v>49</v>
      </c>
      <c s="34" t="s">
        <v>227</v>
      </c>
      <c s="34" t="s">
        <v>5638</v>
      </c>
      <c s="35" t="s">
        <v>5</v>
      </c>
      <c s="6" t="s">
        <v>5639</v>
      </c>
      <c s="36" t="s">
        <v>53</v>
      </c>
      <c s="37">
        <v>220</v>
      </c>
      <c s="36">
        <v>0</v>
      </c>
      <c s="36">
        <f>ROUND(G150*H150,6)</f>
      </c>
      <c r="L150" s="38">
        <v>0</v>
      </c>
      <c s="32">
        <f>ROUND(ROUND(L150,2)*ROUND(G150,3),2)</f>
      </c>
      <c s="36" t="s">
        <v>99</v>
      </c>
      <c>
        <f>(M150*21)/100</f>
      </c>
      <c t="s">
        <v>27</v>
      </c>
    </row>
    <row r="151" spans="1:5" ht="12.75">
      <c r="A151" s="35" t="s">
        <v>55</v>
      </c>
      <c r="E151" s="39" t="s">
        <v>5640</v>
      </c>
    </row>
    <row r="152" spans="1:5" ht="12.75">
      <c r="A152" s="35" t="s">
        <v>56</v>
      </c>
      <c r="E152" s="40" t="s">
        <v>5</v>
      </c>
    </row>
    <row r="153" spans="1:5" ht="12.75">
      <c r="A153" t="s">
        <v>57</v>
      </c>
      <c r="E153" s="39" t="s">
        <v>5</v>
      </c>
    </row>
    <row r="154" spans="1:16" ht="12.75">
      <c r="A154" t="s">
        <v>49</v>
      </c>
      <c s="34" t="s">
        <v>50</v>
      </c>
      <c s="34" t="s">
        <v>5641</v>
      </c>
      <c s="35" t="s">
        <v>5</v>
      </c>
      <c s="6" t="s">
        <v>5642</v>
      </c>
      <c s="36" t="s">
        <v>53</v>
      </c>
      <c s="37">
        <v>162</v>
      </c>
      <c s="36">
        <v>0</v>
      </c>
      <c s="36">
        <f>ROUND(G154*H154,6)</f>
      </c>
      <c r="L154" s="38">
        <v>0</v>
      </c>
      <c s="32">
        <f>ROUND(ROUND(L154,2)*ROUND(G154,3),2)</f>
      </c>
      <c s="36" t="s">
        <v>99</v>
      </c>
      <c>
        <f>(M154*21)/100</f>
      </c>
      <c t="s">
        <v>27</v>
      </c>
    </row>
    <row r="155" spans="1:5" ht="12.75">
      <c r="A155" s="35" t="s">
        <v>55</v>
      </c>
      <c r="E155" s="39" t="s">
        <v>5642</v>
      </c>
    </row>
    <row r="156" spans="1:5" ht="12.75">
      <c r="A156" s="35" t="s">
        <v>56</v>
      </c>
      <c r="E156" s="40" t="s">
        <v>5</v>
      </c>
    </row>
    <row r="157" spans="1:5" ht="12.75">
      <c r="A157" t="s">
        <v>57</v>
      </c>
      <c r="E157" s="39" t="s">
        <v>5</v>
      </c>
    </row>
    <row r="158" spans="1:16" ht="12.75">
      <c r="A158" t="s">
        <v>49</v>
      </c>
      <c s="34" t="s">
        <v>61</v>
      </c>
      <c s="34" t="s">
        <v>5643</v>
      </c>
      <c s="35" t="s">
        <v>5</v>
      </c>
      <c s="6" t="s">
        <v>5644</v>
      </c>
      <c s="36" t="s">
        <v>53</v>
      </c>
      <c s="37">
        <v>110</v>
      </c>
      <c s="36">
        <v>0</v>
      </c>
      <c s="36">
        <f>ROUND(G158*H158,6)</f>
      </c>
      <c r="L158" s="38">
        <v>0</v>
      </c>
      <c s="32">
        <f>ROUND(ROUND(L158,2)*ROUND(G158,3),2)</f>
      </c>
      <c s="36" t="s">
        <v>99</v>
      </c>
      <c>
        <f>(M158*21)/100</f>
      </c>
      <c t="s">
        <v>27</v>
      </c>
    </row>
    <row r="159" spans="1:5" ht="12.75">
      <c r="A159" s="35" t="s">
        <v>55</v>
      </c>
      <c r="E159" s="39" t="s">
        <v>5644</v>
      </c>
    </row>
    <row r="160" spans="1:5" ht="12.75">
      <c r="A160" s="35" t="s">
        <v>56</v>
      </c>
      <c r="E160" s="40" t="s">
        <v>5</v>
      </c>
    </row>
    <row r="161" spans="1:5" ht="12.75">
      <c r="A161" t="s">
        <v>57</v>
      </c>
      <c r="E161" s="39" t="s">
        <v>5</v>
      </c>
    </row>
    <row r="162" spans="1:16" ht="12.75">
      <c r="A162" t="s">
        <v>49</v>
      </c>
      <c s="34" t="s">
        <v>65</v>
      </c>
      <c s="34" t="s">
        <v>5645</v>
      </c>
      <c s="35" t="s">
        <v>5</v>
      </c>
      <c s="6" t="s">
        <v>5646</v>
      </c>
      <c s="36" t="s">
        <v>1238</v>
      </c>
      <c s="37">
        <v>38</v>
      </c>
      <c s="36">
        <v>5.8E-05</v>
      </c>
      <c s="36">
        <f>ROUND(G162*H162,6)</f>
      </c>
      <c r="L162" s="38">
        <v>0</v>
      </c>
      <c s="32">
        <f>ROUND(ROUND(L162,2)*ROUND(G162,3),2)</f>
      </c>
      <c s="36" t="s">
        <v>919</v>
      </c>
      <c>
        <f>(M162*21)/100</f>
      </c>
      <c t="s">
        <v>27</v>
      </c>
    </row>
    <row r="163" spans="1:5" ht="12.75">
      <c r="A163" s="35" t="s">
        <v>55</v>
      </c>
      <c r="E163" s="39" t="s">
        <v>5646</v>
      </c>
    </row>
    <row r="164" spans="1:5" ht="12.75">
      <c r="A164" s="35" t="s">
        <v>56</v>
      </c>
      <c r="E164" s="40" t="s">
        <v>5</v>
      </c>
    </row>
    <row r="165" spans="1:5" ht="12.75">
      <c r="A165" t="s">
        <v>57</v>
      </c>
      <c r="E165" s="39" t="s">
        <v>5</v>
      </c>
    </row>
    <row r="166" spans="1:16" ht="12.75">
      <c r="A166" t="s">
        <v>49</v>
      </c>
      <c s="34" t="s">
        <v>68</v>
      </c>
      <c s="34" t="s">
        <v>5647</v>
      </c>
      <c s="35" t="s">
        <v>5</v>
      </c>
      <c s="6" t="s">
        <v>5648</v>
      </c>
      <c s="36" t="s">
        <v>53</v>
      </c>
      <c s="37">
        <v>114</v>
      </c>
      <c s="36">
        <v>0.0059</v>
      </c>
      <c s="36">
        <f>ROUND(G166*H166,6)</f>
      </c>
      <c r="L166" s="38">
        <v>0</v>
      </c>
      <c s="32">
        <f>ROUND(ROUND(L166,2)*ROUND(G166,3),2)</f>
      </c>
      <c s="36" t="s">
        <v>919</v>
      </c>
      <c>
        <f>(M166*21)/100</f>
      </c>
      <c t="s">
        <v>27</v>
      </c>
    </row>
    <row r="167" spans="1:5" ht="12.75">
      <c r="A167" s="35" t="s">
        <v>55</v>
      </c>
      <c r="E167" s="39" t="s">
        <v>5648</v>
      </c>
    </row>
    <row r="168" spans="1:5" ht="12.75">
      <c r="A168" s="35" t="s">
        <v>56</v>
      </c>
      <c r="E168" s="40" t="s">
        <v>5</v>
      </c>
    </row>
    <row r="169" spans="1:5" ht="25.5">
      <c r="A169" t="s">
        <v>57</v>
      </c>
      <c r="E169" s="39" t="s">
        <v>5649</v>
      </c>
    </row>
    <row r="170" spans="1:16" ht="25.5">
      <c r="A170" t="s">
        <v>49</v>
      </c>
      <c s="34" t="s">
        <v>71</v>
      </c>
      <c s="34" t="s">
        <v>5650</v>
      </c>
      <c s="35" t="s">
        <v>5</v>
      </c>
      <c s="6" t="s">
        <v>5651</v>
      </c>
      <c s="36" t="s">
        <v>53</v>
      </c>
      <c s="37">
        <v>114</v>
      </c>
      <c s="36">
        <v>0.00012</v>
      </c>
      <c s="36">
        <f>ROUND(G170*H170,6)</f>
      </c>
      <c r="L170" s="38">
        <v>0</v>
      </c>
      <c s="32">
        <f>ROUND(ROUND(L170,2)*ROUND(G170,3),2)</f>
      </c>
      <c s="36" t="s">
        <v>99</v>
      </c>
      <c>
        <f>(M170*21)/100</f>
      </c>
      <c t="s">
        <v>27</v>
      </c>
    </row>
    <row r="171" spans="1:5" ht="25.5">
      <c r="A171" s="35" t="s">
        <v>55</v>
      </c>
      <c r="E171" s="39" t="s">
        <v>5651</v>
      </c>
    </row>
    <row r="172" spans="1:5" ht="12.75">
      <c r="A172" s="35" t="s">
        <v>56</v>
      </c>
      <c r="E172" s="40" t="s">
        <v>5</v>
      </c>
    </row>
    <row r="173" spans="1:5" ht="25.5">
      <c r="A173" t="s">
        <v>57</v>
      </c>
      <c r="E173" s="39" t="s">
        <v>5649</v>
      </c>
    </row>
    <row r="174" spans="1:16" ht="25.5">
      <c r="A174" t="s">
        <v>49</v>
      </c>
      <c s="34" t="s">
        <v>74</v>
      </c>
      <c s="34" t="s">
        <v>5652</v>
      </c>
      <c s="35" t="s">
        <v>5</v>
      </c>
      <c s="6" t="s">
        <v>5653</v>
      </c>
      <c s="36" t="s">
        <v>423</v>
      </c>
      <c s="37">
        <v>88</v>
      </c>
      <c s="36">
        <v>0</v>
      </c>
      <c s="36">
        <f>ROUND(G174*H174,6)</f>
      </c>
      <c r="L174" s="38">
        <v>0</v>
      </c>
      <c s="32">
        <f>ROUND(ROUND(L174,2)*ROUND(G174,3),2)</f>
      </c>
      <c s="36" t="s">
        <v>919</v>
      </c>
      <c>
        <f>(M174*21)/100</f>
      </c>
      <c t="s">
        <v>27</v>
      </c>
    </row>
    <row r="175" spans="1:5" ht="25.5">
      <c r="A175" s="35" t="s">
        <v>55</v>
      </c>
      <c r="E175" s="39" t="s">
        <v>5653</v>
      </c>
    </row>
    <row r="176" spans="1:5" ht="12.75">
      <c r="A176" s="35" t="s">
        <v>56</v>
      </c>
      <c r="E176" s="40" t="s">
        <v>5</v>
      </c>
    </row>
    <row r="177" spans="1:5" ht="12.75">
      <c r="A177" t="s">
        <v>57</v>
      </c>
      <c r="E177" s="39" t="s">
        <v>5</v>
      </c>
    </row>
    <row r="178" spans="1:16" ht="25.5">
      <c r="A178" t="s">
        <v>49</v>
      </c>
      <c s="34" t="s">
        <v>77</v>
      </c>
      <c s="34" t="s">
        <v>5654</v>
      </c>
      <c s="35" t="s">
        <v>5</v>
      </c>
      <c s="6" t="s">
        <v>5655</v>
      </c>
      <c s="36" t="s">
        <v>1238</v>
      </c>
      <c s="37">
        <v>38</v>
      </c>
      <c s="36">
        <v>0</v>
      </c>
      <c s="36">
        <f>ROUND(G178*H178,6)</f>
      </c>
      <c r="L178" s="38">
        <v>0</v>
      </c>
      <c s="32">
        <f>ROUND(ROUND(L178,2)*ROUND(G178,3),2)</f>
      </c>
      <c s="36" t="s">
        <v>919</v>
      </c>
      <c>
        <f>(M178*21)/100</f>
      </c>
      <c t="s">
        <v>27</v>
      </c>
    </row>
    <row r="179" spans="1:5" ht="25.5">
      <c r="A179" s="35" t="s">
        <v>55</v>
      </c>
      <c r="E179" s="39" t="s">
        <v>5655</v>
      </c>
    </row>
    <row r="180" spans="1:5" ht="12.75">
      <c r="A180" s="35" t="s">
        <v>56</v>
      </c>
      <c r="E180" s="40" t="s">
        <v>5</v>
      </c>
    </row>
    <row r="181" spans="1:5" ht="12.75">
      <c r="A181" t="s">
        <v>57</v>
      </c>
      <c r="E181" s="39" t="s">
        <v>5</v>
      </c>
    </row>
    <row r="182" spans="1:16" ht="12.75">
      <c r="A182" t="s">
        <v>49</v>
      </c>
      <c s="34" t="s">
        <v>80</v>
      </c>
      <c s="34" t="s">
        <v>5656</v>
      </c>
      <c s="35" t="s">
        <v>5</v>
      </c>
      <c s="6" t="s">
        <v>5657</v>
      </c>
      <c s="36" t="s">
        <v>1238</v>
      </c>
      <c s="37">
        <v>38</v>
      </c>
      <c s="36">
        <v>0</v>
      </c>
      <c s="36">
        <f>ROUND(G182*H182,6)</f>
      </c>
      <c r="L182" s="38">
        <v>0</v>
      </c>
      <c s="32">
        <f>ROUND(ROUND(L182,2)*ROUND(G182,3),2)</f>
      </c>
      <c s="36" t="s">
        <v>919</v>
      </c>
      <c>
        <f>(M182*21)/100</f>
      </c>
      <c t="s">
        <v>27</v>
      </c>
    </row>
    <row r="183" spans="1:5" ht="12.75">
      <c r="A183" s="35" t="s">
        <v>55</v>
      </c>
      <c r="E183" s="39" t="s">
        <v>5657</v>
      </c>
    </row>
    <row r="184" spans="1:5" ht="12.75">
      <c r="A184" s="35" t="s">
        <v>56</v>
      </c>
      <c r="E184" s="40" t="s">
        <v>5</v>
      </c>
    </row>
    <row r="185" spans="1:5" ht="12.75">
      <c r="A185" t="s">
        <v>57</v>
      </c>
      <c r="E185" s="39" t="s">
        <v>5</v>
      </c>
    </row>
    <row r="186" spans="1:16" ht="25.5">
      <c r="A186" t="s">
        <v>49</v>
      </c>
      <c s="34" t="s">
        <v>83</v>
      </c>
      <c s="34" t="s">
        <v>5658</v>
      </c>
      <c s="35" t="s">
        <v>5</v>
      </c>
      <c s="6" t="s">
        <v>5659</v>
      </c>
      <c s="36" t="s">
        <v>423</v>
      </c>
      <c s="37">
        <v>121.66</v>
      </c>
      <c s="36">
        <v>3E-06</v>
      </c>
      <c s="36">
        <f>ROUND(G186*H186,6)</f>
      </c>
      <c r="L186" s="38">
        <v>0</v>
      </c>
      <c s="32">
        <f>ROUND(ROUND(L186,2)*ROUND(G186,3),2)</f>
      </c>
      <c s="36" t="s">
        <v>919</v>
      </c>
      <c>
        <f>(M186*21)/100</f>
      </c>
      <c t="s">
        <v>27</v>
      </c>
    </row>
    <row r="187" spans="1:5" ht="25.5">
      <c r="A187" s="35" t="s">
        <v>55</v>
      </c>
      <c r="E187" s="39" t="s">
        <v>5659</v>
      </c>
    </row>
    <row r="188" spans="1:5" ht="12.75">
      <c r="A188" s="35" t="s">
        <v>56</v>
      </c>
      <c r="E188" s="40" t="s">
        <v>5</v>
      </c>
    </row>
    <row r="189" spans="1:5" ht="12.75">
      <c r="A189" t="s">
        <v>57</v>
      </c>
      <c r="E189" s="39" t="s">
        <v>5</v>
      </c>
    </row>
    <row r="190" spans="1:16" ht="25.5">
      <c r="A190" t="s">
        <v>49</v>
      </c>
      <c s="34" t="s">
        <v>86</v>
      </c>
      <c s="34" t="s">
        <v>5660</v>
      </c>
      <c s="35" t="s">
        <v>5</v>
      </c>
      <c s="6" t="s">
        <v>5661</v>
      </c>
      <c s="36" t="s">
        <v>932</v>
      </c>
      <c s="37">
        <v>0.01</v>
      </c>
      <c s="36">
        <v>0</v>
      </c>
      <c s="36">
        <f>ROUND(G190*H190,6)</f>
      </c>
      <c r="L190" s="38">
        <v>0</v>
      </c>
      <c s="32">
        <f>ROUND(ROUND(L190,2)*ROUND(G190,3),2)</f>
      </c>
      <c s="36" t="s">
        <v>919</v>
      </c>
      <c>
        <f>(M190*21)/100</f>
      </c>
      <c t="s">
        <v>27</v>
      </c>
    </row>
    <row r="191" spans="1:5" ht="25.5">
      <c r="A191" s="35" t="s">
        <v>55</v>
      </c>
      <c r="E191" s="39" t="s">
        <v>5661</v>
      </c>
    </row>
    <row r="192" spans="1:5" ht="12.75">
      <c r="A192" s="35" t="s">
        <v>56</v>
      </c>
      <c r="E192" s="40" t="s">
        <v>5</v>
      </c>
    </row>
    <row r="193" spans="1:5" ht="12.75">
      <c r="A193" t="s">
        <v>57</v>
      </c>
      <c r="E193" s="39" t="s">
        <v>5</v>
      </c>
    </row>
    <row r="194" spans="1:16" ht="12.75">
      <c r="A194" t="s">
        <v>49</v>
      </c>
      <c s="34" t="s">
        <v>89</v>
      </c>
      <c s="34" t="s">
        <v>5662</v>
      </c>
      <c s="35" t="s">
        <v>5</v>
      </c>
      <c s="6" t="s">
        <v>5663</v>
      </c>
      <c s="36" t="s">
        <v>5664</v>
      </c>
      <c s="37">
        <v>114</v>
      </c>
      <c s="36">
        <v>4E-05</v>
      </c>
      <c s="36">
        <f>ROUND(G194*H194,6)</f>
      </c>
      <c r="L194" s="38">
        <v>0</v>
      </c>
      <c s="32">
        <f>ROUND(ROUND(L194,2)*ROUND(G194,3),2)</f>
      </c>
      <c s="36" t="s">
        <v>99</v>
      </c>
      <c>
        <f>(M194*21)/100</f>
      </c>
      <c t="s">
        <v>27</v>
      </c>
    </row>
    <row r="195" spans="1:5" ht="12.75">
      <c r="A195" s="35" t="s">
        <v>55</v>
      </c>
      <c r="E195" s="39" t="s">
        <v>5665</v>
      </c>
    </row>
    <row r="196" spans="1:5" ht="12.75">
      <c r="A196" s="35" t="s">
        <v>56</v>
      </c>
      <c r="E196" s="40" t="s">
        <v>5</v>
      </c>
    </row>
    <row r="197" spans="1:5" ht="12.75">
      <c r="A197" t="s">
        <v>57</v>
      </c>
      <c r="E197" s="39" t="s">
        <v>5</v>
      </c>
    </row>
    <row r="198" spans="1:16" ht="12.75">
      <c r="A198" t="s">
        <v>49</v>
      </c>
      <c s="34" t="s">
        <v>93</v>
      </c>
      <c s="34" t="s">
        <v>5666</v>
      </c>
      <c s="35" t="s">
        <v>5</v>
      </c>
      <c s="6" t="s">
        <v>5667</v>
      </c>
      <c s="36" t="s">
        <v>236</v>
      </c>
      <c s="37">
        <v>55.3</v>
      </c>
      <c s="36">
        <v>0</v>
      </c>
      <c s="36">
        <f>ROUND(G198*H198,6)</f>
      </c>
      <c r="L198" s="38">
        <v>0</v>
      </c>
      <c s="32">
        <f>ROUND(ROUND(L198,2)*ROUND(G198,3),2)</f>
      </c>
      <c s="36" t="s">
        <v>919</v>
      </c>
      <c>
        <f>(M198*21)/100</f>
      </c>
      <c t="s">
        <v>27</v>
      </c>
    </row>
    <row r="199" spans="1:5" ht="12.75">
      <c r="A199" s="35" t="s">
        <v>55</v>
      </c>
      <c r="E199" s="39" t="s">
        <v>5667</v>
      </c>
    </row>
    <row r="200" spans="1:5" ht="12.75">
      <c r="A200" s="35" t="s">
        <v>56</v>
      </c>
      <c r="E200" s="40" t="s">
        <v>5</v>
      </c>
    </row>
    <row r="201" spans="1:5" ht="12.75">
      <c r="A201" t="s">
        <v>57</v>
      </c>
      <c r="E201" s="39" t="s">
        <v>5</v>
      </c>
    </row>
    <row r="202" spans="1:16" ht="12.75">
      <c r="A202" t="s">
        <v>49</v>
      </c>
      <c s="34" t="s">
        <v>96</v>
      </c>
      <c s="34" t="s">
        <v>5668</v>
      </c>
      <c s="35" t="s">
        <v>5</v>
      </c>
      <c s="6" t="s">
        <v>5669</v>
      </c>
      <c s="36" t="s">
        <v>236</v>
      </c>
      <c s="37">
        <v>55.3</v>
      </c>
      <c s="36">
        <v>0</v>
      </c>
      <c s="36">
        <f>ROUND(G202*H202,6)</f>
      </c>
      <c r="L202" s="38">
        <v>0</v>
      </c>
      <c s="32">
        <f>ROUND(ROUND(L202,2)*ROUND(G202,3),2)</f>
      </c>
      <c s="36" t="s">
        <v>919</v>
      </c>
      <c>
        <f>(M202*21)/100</f>
      </c>
      <c t="s">
        <v>27</v>
      </c>
    </row>
    <row r="203" spans="1:5" ht="12.75">
      <c r="A203" s="35" t="s">
        <v>55</v>
      </c>
      <c r="E203" s="39" t="s">
        <v>5669</v>
      </c>
    </row>
    <row r="204" spans="1:5" ht="12.75">
      <c r="A204" s="35" t="s">
        <v>56</v>
      </c>
      <c r="E204" s="40" t="s">
        <v>5</v>
      </c>
    </row>
    <row r="205" spans="1:5" ht="12.75">
      <c r="A205" t="s">
        <v>57</v>
      </c>
      <c r="E205" s="39" t="s">
        <v>5</v>
      </c>
    </row>
    <row r="206" spans="1:16" ht="25.5">
      <c r="A206" t="s">
        <v>49</v>
      </c>
      <c s="34" t="s">
        <v>337</v>
      </c>
      <c s="34" t="s">
        <v>5670</v>
      </c>
      <c s="35" t="s">
        <v>5</v>
      </c>
      <c s="6" t="s">
        <v>5671</v>
      </c>
      <c s="36" t="s">
        <v>236</v>
      </c>
      <c s="37">
        <v>221.2</v>
      </c>
      <c s="36">
        <v>0</v>
      </c>
      <c s="36">
        <f>ROUND(G206*H206,6)</f>
      </c>
      <c r="L206" s="38">
        <v>0</v>
      </c>
      <c s="32">
        <f>ROUND(ROUND(L206,2)*ROUND(G206,3),2)</f>
      </c>
      <c s="36" t="s">
        <v>919</v>
      </c>
      <c>
        <f>(M206*21)/100</f>
      </c>
      <c t="s">
        <v>27</v>
      </c>
    </row>
    <row r="207" spans="1:5" ht="25.5">
      <c r="A207" s="35" t="s">
        <v>55</v>
      </c>
      <c r="E207" s="39" t="s">
        <v>5671</v>
      </c>
    </row>
    <row r="208" spans="1:5" ht="12.75">
      <c r="A208" s="35" t="s">
        <v>56</v>
      </c>
      <c r="E208" s="40" t="s">
        <v>5</v>
      </c>
    </row>
    <row r="209" spans="1:5" ht="12.75">
      <c r="A209" t="s">
        <v>57</v>
      </c>
      <c r="E209" s="39" t="s">
        <v>5672</v>
      </c>
    </row>
    <row r="210" spans="1:16" ht="12.75">
      <c r="A210" t="s">
        <v>49</v>
      </c>
      <c s="34" t="s">
        <v>340</v>
      </c>
      <c s="34" t="s">
        <v>5673</v>
      </c>
      <c s="35" t="s">
        <v>5</v>
      </c>
      <c s="6" t="s">
        <v>5674</v>
      </c>
      <c s="36" t="s">
        <v>865</v>
      </c>
      <c s="37">
        <v>1</v>
      </c>
      <c s="36">
        <v>0</v>
      </c>
      <c s="36">
        <f>ROUND(G210*H210,6)</f>
      </c>
      <c r="L210" s="38">
        <v>0</v>
      </c>
      <c s="32">
        <f>ROUND(ROUND(L210,2)*ROUND(G210,3),2)</f>
      </c>
      <c s="36" t="s">
        <v>99</v>
      </c>
      <c>
        <f>(M210*21)/100</f>
      </c>
      <c t="s">
        <v>27</v>
      </c>
    </row>
    <row r="211" spans="1:5" ht="12.75">
      <c r="A211" s="35" t="s">
        <v>55</v>
      </c>
      <c r="E211" s="39" t="s">
        <v>5674</v>
      </c>
    </row>
    <row r="212" spans="1:5" ht="12.75">
      <c r="A212" s="35" t="s">
        <v>56</v>
      </c>
      <c r="E212" s="40" t="s">
        <v>5</v>
      </c>
    </row>
    <row r="213" spans="1:5" ht="12.75">
      <c r="A213" t="s">
        <v>57</v>
      </c>
      <c r="E213" s="39" t="s">
        <v>5</v>
      </c>
    </row>
    <row r="214" spans="1:16" ht="12.75">
      <c r="A214" t="s">
        <v>49</v>
      </c>
      <c s="34" t="s">
        <v>343</v>
      </c>
      <c s="34" t="s">
        <v>5675</v>
      </c>
      <c s="35" t="s">
        <v>5</v>
      </c>
      <c s="6" t="s">
        <v>5676</v>
      </c>
      <c s="36" t="s">
        <v>865</v>
      </c>
      <c s="37">
        <v>1</v>
      </c>
      <c s="36">
        <v>0</v>
      </c>
      <c s="36">
        <f>ROUND(G214*H214,6)</f>
      </c>
      <c r="L214" s="38">
        <v>0</v>
      </c>
      <c s="32">
        <f>ROUND(ROUND(L214,2)*ROUND(G214,3),2)</f>
      </c>
      <c s="36" t="s">
        <v>919</v>
      </c>
      <c>
        <f>(M214*21)/100</f>
      </c>
      <c t="s">
        <v>27</v>
      </c>
    </row>
    <row r="215" spans="1:5" ht="12.75">
      <c r="A215" s="35" t="s">
        <v>55</v>
      </c>
      <c r="E215" s="39" t="s">
        <v>5676</v>
      </c>
    </row>
    <row r="216" spans="1:5" ht="12.75">
      <c r="A216" s="35" t="s">
        <v>56</v>
      </c>
      <c r="E216" s="40" t="s">
        <v>5</v>
      </c>
    </row>
    <row r="217" spans="1:5" ht="12.75">
      <c r="A217" t="s">
        <v>57</v>
      </c>
      <c r="E217" s="39" t="s">
        <v>5</v>
      </c>
    </row>
    <row r="218" spans="1:16" ht="12.75">
      <c r="A218" t="s">
        <v>49</v>
      </c>
      <c s="34" t="s">
        <v>346</v>
      </c>
      <c s="34" t="s">
        <v>5677</v>
      </c>
      <c s="35" t="s">
        <v>5</v>
      </c>
      <c s="6" t="s">
        <v>5678</v>
      </c>
      <c s="36" t="s">
        <v>865</v>
      </c>
      <c s="37">
        <v>1</v>
      </c>
      <c s="36">
        <v>0</v>
      </c>
      <c s="36">
        <f>ROUND(G218*H218,6)</f>
      </c>
      <c r="L218" s="38">
        <v>0</v>
      </c>
      <c s="32">
        <f>ROUND(ROUND(L218,2)*ROUND(G218,3),2)</f>
      </c>
      <c s="36" t="s">
        <v>99</v>
      </c>
      <c>
        <f>(M218*21)/100</f>
      </c>
      <c t="s">
        <v>27</v>
      </c>
    </row>
    <row r="219" spans="1:5" ht="12.75">
      <c r="A219" s="35" t="s">
        <v>55</v>
      </c>
      <c r="E219" s="39" t="s">
        <v>5678</v>
      </c>
    </row>
    <row r="220" spans="1:5" ht="12.75">
      <c r="A220" s="35" t="s">
        <v>56</v>
      </c>
      <c r="E220" s="40" t="s">
        <v>5</v>
      </c>
    </row>
    <row r="221" spans="1:5" ht="12.75">
      <c r="A221" t="s">
        <v>57</v>
      </c>
      <c r="E221" s="39" t="s">
        <v>5</v>
      </c>
    </row>
    <row r="222" spans="1:13" ht="12.75">
      <c r="A222" t="s">
        <v>46</v>
      </c>
      <c r="C222" s="31" t="s">
        <v>5679</v>
      </c>
      <c r="E222" s="33" t="s">
        <v>5680</v>
      </c>
      <c r="J222" s="32">
        <f>0</f>
      </c>
      <c s="32">
        <f>0</f>
      </c>
      <c s="32">
        <f>0+L223+L227+L231+L235+L239</f>
      </c>
      <c s="32">
        <f>0+M223+M227+M231+M235+M239</f>
      </c>
    </row>
    <row r="223" spans="1:16" ht="12.75">
      <c r="A223" t="s">
        <v>49</v>
      </c>
      <c s="34" t="s">
        <v>349</v>
      </c>
      <c s="34" t="s">
        <v>5681</v>
      </c>
      <c s="35" t="s">
        <v>5</v>
      </c>
      <c s="6" t="s">
        <v>5682</v>
      </c>
      <c s="36" t="s">
        <v>423</v>
      </c>
      <c s="37">
        <v>1650</v>
      </c>
      <c s="36">
        <v>0</v>
      </c>
      <c s="36">
        <f>ROUND(G223*H223,6)</f>
      </c>
      <c r="L223" s="38">
        <v>0</v>
      </c>
      <c s="32">
        <f>ROUND(ROUND(L223,2)*ROUND(G223,3),2)</f>
      </c>
      <c s="36" t="s">
        <v>99</v>
      </c>
      <c>
        <f>(M223*21)/100</f>
      </c>
      <c t="s">
        <v>27</v>
      </c>
    </row>
    <row r="224" spans="1:5" ht="12.75">
      <c r="A224" s="35" t="s">
        <v>55</v>
      </c>
      <c r="E224" s="39" t="s">
        <v>5682</v>
      </c>
    </row>
    <row r="225" spans="1:5" ht="12.75">
      <c r="A225" s="35" t="s">
        <v>56</v>
      </c>
      <c r="E225" s="40" t="s">
        <v>5</v>
      </c>
    </row>
    <row r="226" spans="1:5" ht="12.75">
      <c r="A226" t="s">
        <v>57</v>
      </c>
      <c r="E226" s="39" t="s">
        <v>5</v>
      </c>
    </row>
    <row r="227" spans="1:16" ht="25.5">
      <c r="A227" t="s">
        <v>49</v>
      </c>
      <c s="34" t="s">
        <v>352</v>
      </c>
      <c s="34" t="s">
        <v>5683</v>
      </c>
      <c s="35" t="s">
        <v>5</v>
      </c>
      <c s="6" t="s">
        <v>5684</v>
      </c>
      <c s="36" t="s">
        <v>423</v>
      </c>
      <c s="37">
        <v>126</v>
      </c>
      <c s="36">
        <v>0</v>
      </c>
      <c s="36">
        <f>ROUND(G227*H227,6)</f>
      </c>
      <c r="L227" s="38">
        <v>0</v>
      </c>
      <c s="32">
        <f>ROUND(ROUND(L227,2)*ROUND(G227,3),2)</f>
      </c>
      <c s="36" t="s">
        <v>919</v>
      </c>
      <c>
        <f>(M227*21)/100</f>
      </c>
      <c t="s">
        <v>27</v>
      </c>
    </row>
    <row r="228" spans="1:5" ht="25.5">
      <c r="A228" s="35" t="s">
        <v>55</v>
      </c>
      <c r="E228" s="39" t="s">
        <v>5684</v>
      </c>
    </row>
    <row r="229" spans="1:5" ht="12.75">
      <c r="A229" s="35" t="s">
        <v>56</v>
      </c>
      <c r="E229" s="40" t="s">
        <v>5</v>
      </c>
    </row>
    <row r="230" spans="1:5" ht="12.75">
      <c r="A230" t="s">
        <v>57</v>
      </c>
      <c r="E230" s="39" t="s">
        <v>5</v>
      </c>
    </row>
    <row r="231" spans="1:16" ht="12.75">
      <c r="A231" t="s">
        <v>49</v>
      </c>
      <c s="34" t="s">
        <v>355</v>
      </c>
      <c s="34" t="s">
        <v>5685</v>
      </c>
      <c s="35" t="s">
        <v>5</v>
      </c>
      <c s="6" t="s">
        <v>5686</v>
      </c>
      <c s="36" t="s">
        <v>236</v>
      </c>
      <c s="37">
        <v>19.278</v>
      </c>
      <c s="36">
        <v>0.2</v>
      </c>
      <c s="36">
        <f>ROUND(G231*H231,6)</f>
      </c>
      <c r="L231" s="38">
        <v>0</v>
      </c>
      <c s="32">
        <f>ROUND(ROUND(L231,2)*ROUND(G231,3),2)</f>
      </c>
      <c s="36" t="s">
        <v>919</v>
      </c>
      <c>
        <f>(M231*21)/100</f>
      </c>
      <c t="s">
        <v>27</v>
      </c>
    </row>
    <row r="232" spans="1:5" ht="12.75">
      <c r="A232" s="35" t="s">
        <v>55</v>
      </c>
      <c r="E232" s="39" t="s">
        <v>5686</v>
      </c>
    </row>
    <row r="233" spans="1:5" ht="12.75">
      <c r="A233" s="35" t="s">
        <v>56</v>
      </c>
      <c r="E233" s="40" t="s">
        <v>5</v>
      </c>
    </row>
    <row r="234" spans="1:5" ht="12.75">
      <c r="A234" t="s">
        <v>57</v>
      </c>
      <c r="E234" s="39" t="s">
        <v>5</v>
      </c>
    </row>
    <row r="235" spans="1:16" ht="25.5">
      <c r="A235" t="s">
        <v>49</v>
      </c>
      <c s="34" t="s">
        <v>358</v>
      </c>
      <c s="34" t="s">
        <v>5687</v>
      </c>
      <c s="35" t="s">
        <v>5</v>
      </c>
      <c s="6" t="s">
        <v>5688</v>
      </c>
      <c s="36" t="s">
        <v>423</v>
      </c>
      <c s="37">
        <v>88</v>
      </c>
      <c s="36">
        <v>0</v>
      </c>
      <c s="36">
        <f>ROUND(G235*H235,6)</f>
      </c>
      <c r="L235" s="38">
        <v>0</v>
      </c>
      <c s="32">
        <f>ROUND(ROUND(L235,2)*ROUND(G235,3),2)</f>
      </c>
      <c s="36" t="s">
        <v>919</v>
      </c>
      <c>
        <f>(M235*21)/100</f>
      </c>
      <c t="s">
        <v>27</v>
      </c>
    </row>
    <row r="236" spans="1:5" ht="25.5">
      <c r="A236" s="35" t="s">
        <v>55</v>
      </c>
      <c r="E236" s="39" t="s">
        <v>5688</v>
      </c>
    </row>
    <row r="237" spans="1:5" ht="12.75">
      <c r="A237" s="35" t="s">
        <v>56</v>
      </c>
      <c r="E237" s="40" t="s">
        <v>5</v>
      </c>
    </row>
    <row r="238" spans="1:5" ht="12.75">
      <c r="A238" t="s">
        <v>57</v>
      </c>
      <c r="E238" s="39" t="s">
        <v>5</v>
      </c>
    </row>
    <row r="239" spans="1:16" ht="12.75">
      <c r="A239" t="s">
        <v>49</v>
      </c>
      <c s="34" t="s">
        <v>361</v>
      </c>
      <c s="34" t="s">
        <v>5689</v>
      </c>
      <c s="35" t="s">
        <v>5</v>
      </c>
      <c s="6" t="s">
        <v>5690</v>
      </c>
      <c s="36" t="s">
        <v>423</v>
      </c>
      <c s="37">
        <v>92.4</v>
      </c>
      <c s="36">
        <v>0.00015</v>
      </c>
      <c s="36">
        <f>ROUND(G239*H239,6)</f>
      </c>
      <c r="L239" s="38">
        <v>0</v>
      </c>
      <c s="32">
        <f>ROUND(ROUND(L239,2)*ROUND(G239,3),2)</f>
      </c>
      <c s="36" t="s">
        <v>99</v>
      </c>
      <c>
        <f>(M239*21)/100</f>
      </c>
      <c t="s">
        <v>27</v>
      </c>
    </row>
    <row r="240" spans="1:5" ht="12.75">
      <c r="A240" s="35" t="s">
        <v>55</v>
      </c>
      <c r="E240" s="39" t="s">
        <v>5690</v>
      </c>
    </row>
    <row r="241" spans="1:5" ht="12.75">
      <c r="A241" s="35" t="s">
        <v>56</v>
      </c>
      <c r="E241" s="40" t="s">
        <v>5</v>
      </c>
    </row>
    <row r="242" spans="1:5" ht="12.75">
      <c r="A242" t="s">
        <v>57</v>
      </c>
      <c r="E242" s="39" t="s">
        <v>5</v>
      </c>
    </row>
    <row r="243" spans="1:13" ht="12.75">
      <c r="A243" t="s">
        <v>46</v>
      </c>
      <c r="C243" s="31" t="s">
        <v>27</v>
      </c>
      <c r="E243" s="33" t="s">
        <v>935</v>
      </c>
      <c r="J243" s="32">
        <f>0</f>
      </c>
      <c s="32">
        <f>0</f>
      </c>
      <c s="32">
        <f>0+L244+L248+L252</f>
      </c>
      <c s="32">
        <f>0+M244+M248+M252</f>
      </c>
    </row>
    <row r="244" spans="1:16" ht="25.5">
      <c r="A244" t="s">
        <v>49</v>
      </c>
      <c s="34" t="s">
        <v>364</v>
      </c>
      <c s="34" t="s">
        <v>5691</v>
      </c>
      <c s="35" t="s">
        <v>5</v>
      </c>
      <c s="6" t="s">
        <v>5692</v>
      </c>
      <c s="36" t="s">
        <v>423</v>
      </c>
      <c s="37">
        <v>4950</v>
      </c>
      <c s="36">
        <v>0</v>
      </c>
      <c s="36">
        <f>ROUND(G244*H244,6)</f>
      </c>
      <c r="L244" s="38">
        <v>0</v>
      </c>
      <c s="32">
        <f>ROUND(ROUND(L244,2)*ROUND(G244,3),2)</f>
      </c>
      <c s="36" t="s">
        <v>919</v>
      </c>
      <c>
        <f>(M244*21)/100</f>
      </c>
      <c t="s">
        <v>27</v>
      </c>
    </row>
    <row r="245" spans="1:5" ht="25.5">
      <c r="A245" s="35" t="s">
        <v>55</v>
      </c>
      <c r="E245" s="39" t="s">
        <v>5692</v>
      </c>
    </row>
    <row r="246" spans="1:5" ht="12.75">
      <c r="A246" s="35" t="s">
        <v>56</v>
      </c>
      <c r="E246" s="40" t="s">
        <v>5</v>
      </c>
    </row>
    <row r="247" spans="1:5" ht="12.75">
      <c r="A247" t="s">
        <v>57</v>
      </c>
      <c r="E247" s="39" t="s">
        <v>5</v>
      </c>
    </row>
    <row r="248" spans="1:16" ht="12.75">
      <c r="A248" t="s">
        <v>49</v>
      </c>
      <c s="34" t="s">
        <v>367</v>
      </c>
      <c s="34" t="s">
        <v>5666</v>
      </c>
      <c s="35" t="s">
        <v>5</v>
      </c>
      <c s="6" t="s">
        <v>5667</v>
      </c>
      <c s="36" t="s">
        <v>236</v>
      </c>
      <c s="37">
        <v>165.9</v>
      </c>
      <c s="36">
        <v>0</v>
      </c>
      <c s="36">
        <f>ROUND(G248*H248,6)</f>
      </c>
      <c r="L248" s="38">
        <v>0</v>
      </c>
      <c s="32">
        <f>ROUND(ROUND(L248,2)*ROUND(G248,3),2)</f>
      </c>
      <c s="36" t="s">
        <v>919</v>
      </c>
      <c>
        <f>(M248*21)/100</f>
      </c>
      <c t="s">
        <v>27</v>
      </c>
    </row>
    <row r="249" spans="1:5" ht="12.75">
      <c r="A249" s="35" t="s">
        <v>55</v>
      </c>
      <c r="E249" s="39" t="s">
        <v>5667</v>
      </c>
    </row>
    <row r="250" spans="1:5" ht="12.75">
      <c r="A250" s="35" t="s">
        <v>56</v>
      </c>
      <c r="E250" s="40" t="s">
        <v>5</v>
      </c>
    </row>
    <row r="251" spans="1:5" ht="12.75">
      <c r="A251" t="s">
        <v>57</v>
      </c>
      <c r="E251" s="39" t="s">
        <v>5</v>
      </c>
    </row>
    <row r="252" spans="1:16" ht="12.75">
      <c r="A252" t="s">
        <v>49</v>
      </c>
      <c s="34" t="s">
        <v>370</v>
      </c>
      <c s="34" t="s">
        <v>5693</v>
      </c>
      <c s="35" t="s">
        <v>5</v>
      </c>
      <c s="6" t="s">
        <v>5694</v>
      </c>
      <c s="36" t="s">
        <v>423</v>
      </c>
      <c s="37">
        <v>155.1</v>
      </c>
      <c s="36">
        <v>0</v>
      </c>
      <c s="36">
        <f>ROUND(G252*H252,6)</f>
      </c>
      <c r="L252" s="38">
        <v>0</v>
      </c>
      <c s="32">
        <f>ROUND(ROUND(L252,2)*ROUND(G252,3),2)</f>
      </c>
      <c s="36" t="s">
        <v>99</v>
      </c>
      <c>
        <f>(M252*21)/100</f>
      </c>
      <c t="s">
        <v>27</v>
      </c>
    </row>
    <row r="253" spans="1:5" ht="12.75">
      <c r="A253" s="35" t="s">
        <v>55</v>
      </c>
      <c r="E253" s="39" t="s">
        <v>5694</v>
      </c>
    </row>
    <row r="254" spans="1:5" ht="12.75">
      <c r="A254" s="35" t="s">
        <v>56</v>
      </c>
      <c r="E254" s="40" t="s">
        <v>5</v>
      </c>
    </row>
    <row r="255" spans="1:5" ht="12.75">
      <c r="A255" t="s">
        <v>57</v>
      </c>
      <c r="E255" s="39" t="s">
        <v>5</v>
      </c>
    </row>
    <row r="256" spans="1:13" ht="12.75">
      <c r="A256" t="s">
        <v>46</v>
      </c>
      <c r="C256" s="31" t="s">
        <v>996</v>
      </c>
      <c r="E256" s="33" t="s">
        <v>997</v>
      </c>
      <c r="J256" s="32">
        <f>0</f>
      </c>
      <c s="32">
        <f>0</f>
      </c>
      <c s="32">
        <f>0+L257</f>
      </c>
      <c s="32">
        <f>0+M257</f>
      </c>
    </row>
    <row r="257" spans="1:16" ht="25.5">
      <c r="A257" t="s">
        <v>49</v>
      </c>
      <c s="34" t="s">
        <v>373</v>
      </c>
      <c s="34" t="s">
        <v>5695</v>
      </c>
      <c s="35" t="s">
        <v>5</v>
      </c>
      <c s="6" t="s">
        <v>5696</v>
      </c>
      <c s="36" t="s">
        <v>932</v>
      </c>
      <c s="37">
        <v>21.91</v>
      </c>
      <c s="36">
        <v>0</v>
      </c>
      <c s="36">
        <f>ROUND(G257*H257,6)</f>
      </c>
      <c r="L257" s="38">
        <v>0</v>
      </c>
      <c s="32">
        <f>ROUND(ROUND(L257,2)*ROUND(G257,3),2)</f>
      </c>
      <c s="36" t="s">
        <v>919</v>
      </c>
      <c>
        <f>(M257*21)/100</f>
      </c>
      <c t="s">
        <v>27</v>
      </c>
    </row>
    <row r="258" spans="1:5" ht="25.5">
      <c r="A258" s="35" t="s">
        <v>55</v>
      </c>
      <c r="E258" s="39" t="s">
        <v>5696</v>
      </c>
    </row>
    <row r="259" spans="1:5" ht="12.75">
      <c r="A259" s="35" t="s">
        <v>56</v>
      </c>
      <c r="E259" s="40" t="s">
        <v>5</v>
      </c>
    </row>
    <row r="260" spans="1:5" ht="12.75">
      <c r="A260" t="s">
        <v>57</v>
      </c>
      <c r="E26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5697</v>
      </c>
      <c s="41">
        <f>Rekapitulace!C45</f>
      </c>
      <c s="20" t="s">
        <v>0</v>
      </c>
      <c t="s">
        <v>23</v>
      </c>
      <c t="s">
        <v>27</v>
      </c>
    </row>
    <row r="4" spans="1:16" ht="32" customHeight="1">
      <c r="A4" s="24" t="s">
        <v>20</v>
      </c>
      <c s="25" t="s">
        <v>28</v>
      </c>
      <c s="27" t="s">
        <v>5697</v>
      </c>
      <c r="E4" s="26" t="s">
        <v>5698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5701</v>
      </c>
      <c r="E8" s="30" t="s">
        <v>5700</v>
      </c>
      <c r="J8" s="29">
        <f>0+J9</f>
      </c>
      <c s="29">
        <f>0+K9</f>
      </c>
      <c s="29">
        <f>0+L9</f>
      </c>
      <c s="29">
        <f>0+M9</f>
      </c>
    </row>
    <row r="9" spans="1:13" ht="12.75">
      <c r="A9" t="s">
        <v>46</v>
      </c>
      <c r="C9" s="31" t="s">
        <v>987</v>
      </c>
      <c r="E9" s="33" t="s">
        <v>988</v>
      </c>
      <c r="J9" s="32">
        <f>0</f>
      </c>
      <c s="32">
        <f>0</f>
      </c>
      <c s="32">
        <f>0+L10+L14+L18+L22</f>
      </c>
      <c s="32">
        <f>0+M10+M14+M18+M22</f>
      </c>
    </row>
    <row r="10" spans="1:16" ht="25.5">
      <c r="A10" t="s">
        <v>49</v>
      </c>
      <c s="34" t="s">
        <v>103</v>
      </c>
      <c s="34" t="s">
        <v>989</v>
      </c>
      <c s="35" t="s">
        <v>990</v>
      </c>
      <c s="6" t="s">
        <v>991</v>
      </c>
      <c s="36" t="s">
        <v>932</v>
      </c>
      <c s="37">
        <v>3176.796</v>
      </c>
      <c s="36">
        <v>0</v>
      </c>
      <c s="36">
        <f>ROUND(G10*H10,6)</f>
      </c>
      <c r="L10" s="38">
        <v>0</v>
      </c>
      <c s="32">
        <f>ROUND(ROUND(L10,2)*ROUND(G10,3),2)</f>
      </c>
      <c s="36" t="s">
        <v>99</v>
      </c>
      <c>
        <f>(M10*21)/100</f>
      </c>
      <c t="s">
        <v>27</v>
      </c>
    </row>
    <row r="11" spans="1:5" ht="12.75">
      <c r="A11" s="35" t="s">
        <v>55</v>
      </c>
      <c r="E11" s="39" t="s">
        <v>5</v>
      </c>
    </row>
    <row r="12" spans="1:5" ht="102">
      <c r="A12" s="35" t="s">
        <v>56</v>
      </c>
      <c r="E12" s="40" t="s">
        <v>5702</v>
      </c>
    </row>
    <row r="13" spans="1:5" ht="153">
      <c r="A13" t="s">
        <v>57</v>
      </c>
      <c r="E13" s="39" t="s">
        <v>992</v>
      </c>
    </row>
    <row r="14" spans="1:16" ht="25.5">
      <c r="A14" t="s">
        <v>49</v>
      </c>
      <c s="34" t="s">
        <v>27</v>
      </c>
      <c s="34" t="s">
        <v>993</v>
      </c>
      <c s="35" t="s">
        <v>994</v>
      </c>
      <c s="6" t="s">
        <v>995</v>
      </c>
      <c s="36" t="s">
        <v>932</v>
      </c>
      <c s="37">
        <v>7412.524</v>
      </c>
      <c s="36">
        <v>0</v>
      </c>
      <c s="36">
        <f>ROUND(G14*H14,6)</f>
      </c>
      <c r="L14" s="38">
        <v>0</v>
      </c>
      <c s="32">
        <f>ROUND(ROUND(L14,2)*ROUND(G14,3),2)</f>
      </c>
      <c s="36" t="s">
        <v>99</v>
      </c>
      <c>
        <f>(M14*21)/100</f>
      </c>
      <c t="s">
        <v>27</v>
      </c>
    </row>
    <row r="15" spans="1:5" ht="12.75">
      <c r="A15" s="35" t="s">
        <v>55</v>
      </c>
      <c r="E15" s="39" t="s">
        <v>5</v>
      </c>
    </row>
    <row r="16" spans="1:5" ht="38.25">
      <c r="A16" s="35" t="s">
        <v>56</v>
      </c>
      <c r="E16" s="40" t="s">
        <v>5703</v>
      </c>
    </row>
    <row r="17" spans="1:5" ht="153">
      <c r="A17" t="s">
        <v>57</v>
      </c>
      <c r="E17" s="39" t="s">
        <v>992</v>
      </c>
    </row>
    <row r="18" spans="1:16" ht="25.5">
      <c r="A18" t="s">
        <v>49</v>
      </c>
      <c s="34" t="s">
        <v>26</v>
      </c>
      <c s="34" t="s">
        <v>1117</v>
      </c>
      <c s="35" t="s">
        <v>1118</v>
      </c>
      <c s="6" t="s">
        <v>1119</v>
      </c>
      <c s="36" t="s">
        <v>932</v>
      </c>
      <c s="37">
        <v>10.166</v>
      </c>
      <c s="36">
        <v>0</v>
      </c>
      <c s="36">
        <f>ROUND(G18*H18,6)</f>
      </c>
      <c r="L18" s="38">
        <v>0</v>
      </c>
      <c s="32">
        <f>ROUND(ROUND(L18,2)*ROUND(G18,3),2)</f>
      </c>
      <c s="36" t="s">
        <v>99</v>
      </c>
      <c>
        <f>(M18*21)/100</f>
      </c>
      <c t="s">
        <v>27</v>
      </c>
    </row>
    <row r="19" spans="1:5" ht="12.75">
      <c r="A19" s="35" t="s">
        <v>55</v>
      </c>
      <c r="E19" s="39" t="s">
        <v>5</v>
      </c>
    </row>
    <row r="20" spans="1:5" ht="12.75">
      <c r="A20" s="35" t="s">
        <v>56</v>
      </c>
      <c r="E20" s="40" t="s">
        <v>5704</v>
      </c>
    </row>
    <row r="21" spans="1:5" ht="153">
      <c r="A21" t="s">
        <v>57</v>
      </c>
      <c r="E21" s="39" t="s">
        <v>992</v>
      </c>
    </row>
    <row r="22" spans="1:16" ht="38.25">
      <c r="A22" t="s">
        <v>49</v>
      </c>
      <c s="34" t="s">
        <v>112</v>
      </c>
      <c s="34" t="s">
        <v>1120</v>
      </c>
      <c s="35" t="s">
        <v>1121</v>
      </c>
      <c s="6" t="s">
        <v>1124</v>
      </c>
      <c s="36" t="s">
        <v>932</v>
      </c>
      <c s="37">
        <v>18.63</v>
      </c>
      <c s="36">
        <v>0</v>
      </c>
      <c s="36">
        <f>ROUND(G22*H22,6)</f>
      </c>
      <c r="L22" s="38">
        <v>0</v>
      </c>
      <c s="32">
        <f>ROUND(ROUND(L22,2)*ROUND(G22,3),2)</f>
      </c>
      <c s="36" t="s">
        <v>1123</v>
      </c>
      <c>
        <f>(M22*21)/100</f>
      </c>
      <c t="s">
        <v>27</v>
      </c>
    </row>
    <row r="23" spans="1:5" ht="12.75">
      <c r="A23" s="35" t="s">
        <v>55</v>
      </c>
      <c r="E23" s="39" t="s">
        <v>5</v>
      </c>
    </row>
    <row r="24" spans="1:5" ht="12.75">
      <c r="A24" s="35" t="s">
        <v>56</v>
      </c>
      <c r="E24" s="40" t="s">
        <v>5705</v>
      </c>
    </row>
    <row r="25" spans="1:5" ht="153">
      <c r="A25" t="s">
        <v>57</v>
      </c>
      <c r="E25" s="39" t="s">
        <v>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COUNTIFS(L8:L298,"=0",A8:A298,"P")+COUNTIFS(L8:L298,"",A8:A298,"P")+SUM(Q8:Q298)</f>
      </c>
    </row>
    <row r="8" spans="1:13" ht="12.75">
      <c r="A8" t="s">
        <v>44</v>
      </c>
      <c r="C8" s="28" t="s">
        <v>232</v>
      </c>
      <c r="E8" s="30" t="s">
        <v>231</v>
      </c>
      <c r="J8" s="29">
        <f>0+J9</f>
      </c>
      <c s="29">
        <f>0+K9</f>
      </c>
      <c s="29">
        <f>0+L9</f>
      </c>
      <c s="29">
        <f>0+M9</f>
      </c>
    </row>
    <row r="9" spans="1:13" ht="12.75">
      <c r="A9" t="s">
        <v>46</v>
      </c>
      <c r="C9" s="31" t="s">
        <v>46</v>
      </c>
      <c r="E9" s="33" t="s">
        <v>233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f>
      </c>
    </row>
    <row r="10" spans="1:16" ht="12.75">
      <c r="A10" t="s">
        <v>49</v>
      </c>
      <c s="34" t="s">
        <v>103</v>
      </c>
      <c s="34" t="s">
        <v>234</v>
      </c>
      <c s="35" t="s">
        <v>5</v>
      </c>
      <c s="6" t="s">
        <v>235</v>
      </c>
      <c s="36" t="s">
        <v>236</v>
      </c>
      <c s="37">
        <v>16</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237</v>
      </c>
      <c s="35" t="s">
        <v>5</v>
      </c>
      <c s="6" t="s">
        <v>238</v>
      </c>
      <c s="36" t="s">
        <v>236</v>
      </c>
      <c s="37">
        <v>257.25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239</v>
      </c>
      <c s="35" t="s">
        <v>5</v>
      </c>
      <c s="6" t="s">
        <v>240</v>
      </c>
      <c s="36" t="s">
        <v>236</v>
      </c>
      <c s="37">
        <v>180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112</v>
      </c>
      <c s="34" t="s">
        <v>241</v>
      </c>
      <c s="35" t="s">
        <v>5</v>
      </c>
      <c s="6" t="s">
        <v>242</v>
      </c>
      <c s="36" t="s">
        <v>64</v>
      </c>
      <c s="37">
        <v>80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115</v>
      </c>
      <c s="34" t="s">
        <v>243</v>
      </c>
      <c s="35" t="s">
        <v>5</v>
      </c>
      <c s="6" t="s">
        <v>244</v>
      </c>
      <c s="36" t="s">
        <v>236</v>
      </c>
      <c s="37">
        <v>254.12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118</v>
      </c>
      <c s="34" t="s">
        <v>245</v>
      </c>
      <c s="35" t="s">
        <v>5</v>
      </c>
      <c s="6" t="s">
        <v>246</v>
      </c>
      <c s="36" t="s">
        <v>53</v>
      </c>
      <c s="37">
        <v>39</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121</v>
      </c>
      <c s="34" t="s">
        <v>247</v>
      </c>
      <c s="35" t="s">
        <v>5</v>
      </c>
      <c s="6" t="s">
        <v>248</v>
      </c>
      <c s="36" t="s">
        <v>64</v>
      </c>
      <c s="37">
        <v>2220</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125</v>
      </c>
      <c s="34" t="s">
        <v>249</v>
      </c>
      <c s="35" t="s">
        <v>5</v>
      </c>
      <c s="6" t="s">
        <v>250</v>
      </c>
      <c s="36" t="s">
        <v>64</v>
      </c>
      <c s="37">
        <v>2200</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128</v>
      </c>
      <c s="34" t="s">
        <v>251</v>
      </c>
      <c s="35" t="s">
        <v>5</v>
      </c>
      <c s="6" t="s">
        <v>252</v>
      </c>
      <c s="36" t="s">
        <v>53</v>
      </c>
      <c s="37">
        <v>2</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132</v>
      </c>
      <c s="34" t="s">
        <v>253</v>
      </c>
      <c s="35" t="s">
        <v>5</v>
      </c>
      <c s="6" t="s">
        <v>254</v>
      </c>
      <c s="36" t="s">
        <v>64</v>
      </c>
      <c s="37">
        <v>790</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136</v>
      </c>
      <c s="34" t="s">
        <v>255</v>
      </c>
      <c s="35" t="s">
        <v>5</v>
      </c>
      <c s="6" t="s">
        <v>256</v>
      </c>
      <c s="36" t="s">
        <v>257</v>
      </c>
      <c s="37">
        <v>6</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25.5">
      <c r="A54" t="s">
        <v>49</v>
      </c>
      <c s="34" t="s">
        <v>140</v>
      </c>
      <c s="34" t="s">
        <v>258</v>
      </c>
      <c s="35" t="s">
        <v>5</v>
      </c>
      <c s="6" t="s">
        <v>259</v>
      </c>
      <c s="36" t="s">
        <v>64</v>
      </c>
      <c s="37">
        <v>1200</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144</v>
      </c>
      <c s="34" t="s">
        <v>260</v>
      </c>
      <c s="35" t="s">
        <v>5</v>
      </c>
      <c s="6" t="s">
        <v>261</v>
      </c>
      <c s="36" t="s">
        <v>262</v>
      </c>
      <c s="37">
        <v>3.48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148</v>
      </c>
      <c s="34" t="s">
        <v>263</v>
      </c>
      <c s="35" t="s">
        <v>5</v>
      </c>
      <c s="6" t="s">
        <v>264</v>
      </c>
      <c s="36" t="s">
        <v>262</v>
      </c>
      <c s="37">
        <v>104.4</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152</v>
      </c>
      <c s="34" t="s">
        <v>265</v>
      </c>
      <c s="35" t="s">
        <v>5</v>
      </c>
      <c s="6" t="s">
        <v>266</v>
      </c>
      <c s="36" t="s">
        <v>64</v>
      </c>
      <c s="37">
        <v>3190</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156</v>
      </c>
      <c s="34" t="s">
        <v>267</v>
      </c>
      <c s="35" t="s">
        <v>5</v>
      </c>
      <c s="6" t="s">
        <v>268</v>
      </c>
      <c s="36" t="s">
        <v>53</v>
      </c>
      <c s="37">
        <v>8</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160</v>
      </c>
      <c s="34" t="s">
        <v>269</v>
      </c>
      <c s="35" t="s">
        <v>5</v>
      </c>
      <c s="6" t="s">
        <v>270</v>
      </c>
      <c s="36" t="s">
        <v>53</v>
      </c>
      <c s="37">
        <v>8</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164</v>
      </c>
      <c s="34" t="s">
        <v>271</v>
      </c>
      <c s="35" t="s">
        <v>5</v>
      </c>
      <c s="6" t="s">
        <v>272</v>
      </c>
      <c s="36" t="s">
        <v>64</v>
      </c>
      <c s="37">
        <v>2860</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168</v>
      </c>
      <c s="34" t="s">
        <v>273</v>
      </c>
      <c s="35" t="s">
        <v>5</v>
      </c>
      <c s="6" t="s">
        <v>274</v>
      </c>
      <c s="36" t="s">
        <v>64</v>
      </c>
      <c s="37">
        <v>2860</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172</v>
      </c>
      <c s="34" t="s">
        <v>275</v>
      </c>
      <c s="35" t="s">
        <v>5</v>
      </c>
      <c s="6" t="s">
        <v>276</v>
      </c>
      <c s="36" t="s">
        <v>277</v>
      </c>
      <c s="37">
        <v>16</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176</v>
      </c>
      <c s="34" t="s">
        <v>278</v>
      </c>
      <c s="35" t="s">
        <v>5</v>
      </c>
      <c s="6" t="s">
        <v>279</v>
      </c>
      <c s="36" t="s">
        <v>64</v>
      </c>
      <c s="37">
        <v>2860</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180</v>
      </c>
      <c s="34" t="s">
        <v>280</v>
      </c>
      <c s="35" t="s">
        <v>5</v>
      </c>
      <c s="6" t="s">
        <v>281</v>
      </c>
      <c s="36" t="s">
        <v>53</v>
      </c>
      <c s="37">
        <v>9</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184</v>
      </c>
      <c s="34" t="s">
        <v>282</v>
      </c>
      <c s="35" t="s">
        <v>5</v>
      </c>
      <c s="6" t="s">
        <v>283</v>
      </c>
      <c s="36" t="s">
        <v>53</v>
      </c>
      <c s="37">
        <v>9</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188</v>
      </c>
      <c s="34" t="s">
        <v>284</v>
      </c>
      <c s="35" t="s">
        <v>5</v>
      </c>
      <c s="6" t="s">
        <v>285</v>
      </c>
      <c s="36" t="s">
        <v>53</v>
      </c>
      <c s="37">
        <v>20</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192</v>
      </c>
      <c s="34" t="s">
        <v>286</v>
      </c>
      <c s="35" t="s">
        <v>5</v>
      </c>
      <c s="6" t="s">
        <v>287</v>
      </c>
      <c s="36" t="s">
        <v>53</v>
      </c>
      <c s="37">
        <v>20</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196</v>
      </c>
      <c s="34" t="s">
        <v>288</v>
      </c>
      <c s="35" t="s">
        <v>5</v>
      </c>
      <c s="6" t="s">
        <v>289</v>
      </c>
      <c s="36" t="s">
        <v>53</v>
      </c>
      <c s="37">
        <v>3</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200</v>
      </c>
      <c s="34" t="s">
        <v>290</v>
      </c>
      <c s="35" t="s">
        <v>5</v>
      </c>
      <c s="6" t="s">
        <v>291</v>
      </c>
      <c s="36" t="s">
        <v>53</v>
      </c>
      <c s="37">
        <v>3</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204</v>
      </c>
      <c s="34" t="s">
        <v>292</v>
      </c>
      <c s="35" t="s">
        <v>5</v>
      </c>
      <c s="6" t="s">
        <v>293</v>
      </c>
      <c s="36" t="s">
        <v>53</v>
      </c>
      <c s="37">
        <v>6</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25.5">
      <c r="A122" t="s">
        <v>49</v>
      </c>
      <c s="34" t="s">
        <v>208</v>
      </c>
      <c s="34" t="s">
        <v>294</v>
      </c>
      <c s="35" t="s">
        <v>5</v>
      </c>
      <c s="6" t="s">
        <v>295</v>
      </c>
      <c s="36" t="s">
        <v>53</v>
      </c>
      <c s="37">
        <v>6</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212</v>
      </c>
      <c s="34" t="s">
        <v>296</v>
      </c>
      <c s="35" t="s">
        <v>5</v>
      </c>
      <c s="6" t="s">
        <v>297</v>
      </c>
      <c s="36" t="s">
        <v>53</v>
      </c>
      <c s="37">
        <v>4</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214</v>
      </c>
      <c s="34" t="s">
        <v>298</v>
      </c>
      <c s="35" t="s">
        <v>5</v>
      </c>
      <c s="6" t="s">
        <v>299</v>
      </c>
      <c s="36" t="s">
        <v>53</v>
      </c>
      <c s="37">
        <v>2</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218</v>
      </c>
      <c s="34" t="s">
        <v>300</v>
      </c>
      <c s="35" t="s">
        <v>5</v>
      </c>
      <c s="6" t="s">
        <v>301</v>
      </c>
      <c s="36" t="s">
        <v>53</v>
      </c>
      <c s="37">
        <v>16</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220</v>
      </c>
      <c s="34" t="s">
        <v>302</v>
      </c>
      <c s="35" t="s">
        <v>5</v>
      </c>
      <c s="6" t="s">
        <v>303</v>
      </c>
      <c s="36" t="s">
        <v>53</v>
      </c>
      <c s="37">
        <v>16</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222</v>
      </c>
      <c s="34" t="s">
        <v>304</v>
      </c>
      <c s="35" t="s">
        <v>5</v>
      </c>
      <c s="6" t="s">
        <v>305</v>
      </c>
      <c s="36" t="s">
        <v>53</v>
      </c>
      <c s="37">
        <v>8</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12.75">
      <c r="A146" t="s">
        <v>49</v>
      </c>
      <c s="34" t="s">
        <v>224</v>
      </c>
      <c s="34" t="s">
        <v>306</v>
      </c>
      <c s="35" t="s">
        <v>5</v>
      </c>
      <c s="6" t="s">
        <v>307</v>
      </c>
      <c s="36" t="s">
        <v>53</v>
      </c>
      <c s="37">
        <v>8</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row r="150" spans="1:16" ht="12.75">
      <c r="A150" t="s">
        <v>49</v>
      </c>
      <c s="34" t="s">
        <v>227</v>
      </c>
      <c s="34" t="s">
        <v>308</v>
      </c>
      <c s="35" t="s">
        <v>5</v>
      </c>
      <c s="6" t="s">
        <v>309</v>
      </c>
      <c s="36" t="s">
        <v>53</v>
      </c>
      <c s="37">
        <v>8</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58</v>
      </c>
    </row>
    <row r="154" spans="1:16" ht="12.75">
      <c r="A154" t="s">
        <v>49</v>
      </c>
      <c s="34" t="s">
        <v>50</v>
      </c>
      <c s="34" t="s">
        <v>310</v>
      </c>
      <c s="35" t="s">
        <v>5</v>
      </c>
      <c s="6" t="s">
        <v>311</v>
      </c>
      <c s="36" t="s">
        <v>53</v>
      </c>
      <c s="37">
        <v>8</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58</v>
      </c>
    </row>
    <row r="158" spans="1:16" ht="12.75">
      <c r="A158" t="s">
        <v>49</v>
      </c>
      <c s="34" t="s">
        <v>61</v>
      </c>
      <c s="34" t="s">
        <v>312</v>
      </c>
      <c s="35" t="s">
        <v>5</v>
      </c>
      <c s="6" t="s">
        <v>313</v>
      </c>
      <c s="36" t="s">
        <v>53</v>
      </c>
      <c s="37">
        <v>4</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58</v>
      </c>
    </row>
    <row r="162" spans="1:16" ht="12.75">
      <c r="A162" t="s">
        <v>49</v>
      </c>
      <c s="34" t="s">
        <v>65</v>
      </c>
      <c s="34" t="s">
        <v>314</v>
      </c>
      <c s="35" t="s">
        <v>5</v>
      </c>
      <c s="6" t="s">
        <v>315</v>
      </c>
      <c s="36" t="s">
        <v>53</v>
      </c>
      <c s="37">
        <v>4</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68</v>
      </c>
      <c s="34" t="s">
        <v>316</v>
      </c>
      <c s="35" t="s">
        <v>5</v>
      </c>
      <c s="6" t="s">
        <v>317</v>
      </c>
      <c s="36" t="s">
        <v>53</v>
      </c>
      <c s="37">
        <v>4</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58</v>
      </c>
    </row>
    <row r="170" spans="1:16" ht="12.75">
      <c r="A170" t="s">
        <v>49</v>
      </c>
      <c s="34" t="s">
        <v>71</v>
      </c>
      <c s="34" t="s">
        <v>318</v>
      </c>
      <c s="35" t="s">
        <v>5</v>
      </c>
      <c s="6" t="s">
        <v>319</v>
      </c>
      <c s="36" t="s">
        <v>53</v>
      </c>
      <c s="37">
        <v>4</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58</v>
      </c>
    </row>
    <row r="174" spans="1:16" ht="12.75">
      <c r="A174" t="s">
        <v>49</v>
      </c>
      <c s="34" t="s">
        <v>74</v>
      </c>
      <c s="34" t="s">
        <v>320</v>
      </c>
      <c s="35" t="s">
        <v>5</v>
      </c>
      <c s="6" t="s">
        <v>321</v>
      </c>
      <c s="36" t="s">
        <v>53</v>
      </c>
      <c s="37">
        <v>2</v>
      </c>
      <c s="36">
        <v>0</v>
      </c>
      <c s="36">
        <f>ROUND(G174*H174,6)</f>
      </c>
      <c r="L174" s="38">
        <v>0</v>
      </c>
      <c s="32">
        <f>ROUND(ROUND(L174,2)*ROUND(G174,3),2)</f>
      </c>
      <c s="36" t="s">
        <v>54</v>
      </c>
      <c>
        <f>(M174*21)/100</f>
      </c>
      <c t="s">
        <v>27</v>
      </c>
    </row>
    <row r="175" spans="1:5" ht="12.75">
      <c r="A175" s="35" t="s">
        <v>55</v>
      </c>
      <c r="E175" s="39" t="s">
        <v>5</v>
      </c>
    </row>
    <row r="176" spans="1:5" ht="12.75">
      <c r="A176" s="35" t="s">
        <v>56</v>
      </c>
      <c r="E176" s="40" t="s">
        <v>5</v>
      </c>
    </row>
    <row r="177" spans="1:5" ht="12.75">
      <c r="A177" t="s">
        <v>57</v>
      </c>
      <c r="E177" s="39" t="s">
        <v>58</v>
      </c>
    </row>
    <row r="178" spans="1:16" ht="12.75">
      <c r="A178" t="s">
        <v>49</v>
      </c>
      <c s="34" t="s">
        <v>77</v>
      </c>
      <c s="34" t="s">
        <v>322</v>
      </c>
      <c s="35" t="s">
        <v>5</v>
      </c>
      <c s="6" t="s">
        <v>323</v>
      </c>
      <c s="36" t="s">
        <v>53</v>
      </c>
      <c s="37">
        <v>4</v>
      </c>
      <c s="36">
        <v>0</v>
      </c>
      <c s="36">
        <f>ROUND(G178*H178,6)</f>
      </c>
      <c r="L178" s="38">
        <v>0</v>
      </c>
      <c s="32">
        <f>ROUND(ROUND(L178,2)*ROUND(G178,3),2)</f>
      </c>
      <c s="36" t="s">
        <v>54</v>
      </c>
      <c>
        <f>(M178*21)/100</f>
      </c>
      <c t="s">
        <v>27</v>
      </c>
    </row>
    <row r="179" spans="1:5" ht="12.75">
      <c r="A179" s="35" t="s">
        <v>55</v>
      </c>
      <c r="E179" s="39" t="s">
        <v>5</v>
      </c>
    </row>
    <row r="180" spans="1:5" ht="12.75">
      <c r="A180" s="35" t="s">
        <v>56</v>
      </c>
      <c r="E180" s="40" t="s">
        <v>5</v>
      </c>
    </row>
    <row r="181" spans="1:5" ht="12.75">
      <c r="A181" t="s">
        <v>57</v>
      </c>
      <c r="E181" s="39" t="s">
        <v>58</v>
      </c>
    </row>
    <row r="182" spans="1:16" ht="12.75">
      <c r="A182" t="s">
        <v>49</v>
      </c>
      <c s="34" t="s">
        <v>80</v>
      </c>
      <c s="34" t="s">
        <v>324</v>
      </c>
      <c s="35" t="s">
        <v>5</v>
      </c>
      <c s="6" t="s">
        <v>325</v>
      </c>
      <c s="36" t="s">
        <v>53</v>
      </c>
      <c s="37">
        <v>4</v>
      </c>
      <c s="36">
        <v>0</v>
      </c>
      <c s="36">
        <f>ROUND(G182*H182,6)</f>
      </c>
      <c r="L182" s="38">
        <v>0</v>
      </c>
      <c s="32">
        <f>ROUND(ROUND(L182,2)*ROUND(G182,3),2)</f>
      </c>
      <c s="36" t="s">
        <v>54</v>
      </c>
      <c>
        <f>(M182*21)/100</f>
      </c>
      <c t="s">
        <v>27</v>
      </c>
    </row>
    <row r="183" spans="1:5" ht="12.75">
      <c r="A183" s="35" t="s">
        <v>55</v>
      </c>
      <c r="E183" s="39" t="s">
        <v>5</v>
      </c>
    </row>
    <row r="184" spans="1:5" ht="12.75">
      <c r="A184" s="35" t="s">
        <v>56</v>
      </c>
      <c r="E184" s="40" t="s">
        <v>5</v>
      </c>
    </row>
    <row r="185" spans="1:5" ht="12.75">
      <c r="A185" t="s">
        <v>57</v>
      </c>
      <c r="E185" s="39" t="s">
        <v>58</v>
      </c>
    </row>
    <row r="186" spans="1:16" ht="12.75">
      <c r="A186" t="s">
        <v>49</v>
      </c>
      <c s="34" t="s">
        <v>83</v>
      </c>
      <c s="34" t="s">
        <v>326</v>
      </c>
      <c s="35" t="s">
        <v>5</v>
      </c>
      <c s="6" t="s">
        <v>327</v>
      </c>
      <c s="36" t="s">
        <v>53</v>
      </c>
      <c s="37">
        <v>2</v>
      </c>
      <c s="36">
        <v>0</v>
      </c>
      <c s="36">
        <f>ROUND(G186*H186,6)</f>
      </c>
      <c r="L186" s="38">
        <v>0</v>
      </c>
      <c s="32">
        <f>ROUND(ROUND(L186,2)*ROUND(G186,3),2)</f>
      </c>
      <c s="36" t="s">
        <v>54</v>
      </c>
      <c>
        <f>(M186*21)/100</f>
      </c>
      <c t="s">
        <v>27</v>
      </c>
    </row>
    <row r="187" spans="1:5" ht="12.75">
      <c r="A187" s="35" t="s">
        <v>55</v>
      </c>
      <c r="E187" s="39" t="s">
        <v>5</v>
      </c>
    </row>
    <row r="188" spans="1:5" ht="12.75">
      <c r="A188" s="35" t="s">
        <v>56</v>
      </c>
      <c r="E188" s="40" t="s">
        <v>5</v>
      </c>
    </row>
    <row r="189" spans="1:5" ht="12.75">
      <c r="A189" t="s">
        <v>57</v>
      </c>
      <c r="E189" s="39" t="s">
        <v>58</v>
      </c>
    </row>
    <row r="190" spans="1:16" ht="12.75">
      <c r="A190" t="s">
        <v>49</v>
      </c>
      <c s="34" t="s">
        <v>86</v>
      </c>
      <c s="34" t="s">
        <v>328</v>
      </c>
      <c s="35" t="s">
        <v>5</v>
      </c>
      <c s="6" t="s">
        <v>329</v>
      </c>
      <c s="36" t="s">
        <v>53</v>
      </c>
      <c s="37">
        <v>2</v>
      </c>
      <c s="36">
        <v>0</v>
      </c>
      <c s="36">
        <f>ROUND(G190*H190,6)</f>
      </c>
      <c r="L190" s="38">
        <v>0</v>
      </c>
      <c s="32">
        <f>ROUND(ROUND(L190,2)*ROUND(G190,3),2)</f>
      </c>
      <c s="36" t="s">
        <v>54</v>
      </c>
      <c>
        <f>(M190*21)/100</f>
      </c>
      <c t="s">
        <v>27</v>
      </c>
    </row>
    <row r="191" spans="1:5" ht="12.75">
      <c r="A191" s="35" t="s">
        <v>55</v>
      </c>
      <c r="E191" s="39" t="s">
        <v>5</v>
      </c>
    </row>
    <row r="192" spans="1:5" ht="12.75">
      <c r="A192" s="35" t="s">
        <v>56</v>
      </c>
      <c r="E192" s="40" t="s">
        <v>5</v>
      </c>
    </row>
    <row r="193" spans="1:5" ht="12.75">
      <c r="A193" t="s">
        <v>57</v>
      </c>
      <c r="E193" s="39" t="s">
        <v>58</v>
      </c>
    </row>
    <row r="194" spans="1:16" ht="12.75">
      <c r="A194" t="s">
        <v>49</v>
      </c>
      <c s="34" t="s">
        <v>89</v>
      </c>
      <c s="34" t="s">
        <v>330</v>
      </c>
      <c s="35" t="s">
        <v>5</v>
      </c>
      <c s="6" t="s">
        <v>331</v>
      </c>
      <c s="36" t="s">
        <v>332</v>
      </c>
      <c s="37">
        <v>96</v>
      </c>
      <c s="36">
        <v>0</v>
      </c>
      <c s="36">
        <f>ROUND(G194*H194,6)</f>
      </c>
      <c r="L194" s="38">
        <v>0</v>
      </c>
      <c s="32">
        <f>ROUND(ROUND(L194,2)*ROUND(G194,3),2)</f>
      </c>
      <c s="36" t="s">
        <v>54</v>
      </c>
      <c>
        <f>(M194*21)/100</f>
      </c>
      <c t="s">
        <v>27</v>
      </c>
    </row>
    <row r="195" spans="1:5" ht="12.75">
      <c r="A195" s="35" t="s">
        <v>55</v>
      </c>
      <c r="E195" s="39" t="s">
        <v>5</v>
      </c>
    </row>
    <row r="196" spans="1:5" ht="12.75">
      <c r="A196" s="35" t="s">
        <v>56</v>
      </c>
      <c r="E196" s="40" t="s">
        <v>5</v>
      </c>
    </row>
    <row r="197" spans="1:5" ht="12.75">
      <c r="A197" t="s">
        <v>57</v>
      </c>
      <c r="E197" s="39" t="s">
        <v>58</v>
      </c>
    </row>
    <row r="198" spans="1:16" ht="12.75">
      <c r="A198" t="s">
        <v>49</v>
      </c>
      <c s="34" t="s">
        <v>93</v>
      </c>
      <c s="34" t="s">
        <v>333</v>
      </c>
      <c s="35" t="s">
        <v>5</v>
      </c>
      <c s="6" t="s">
        <v>334</v>
      </c>
      <c s="36" t="s">
        <v>53</v>
      </c>
      <c s="37">
        <v>96</v>
      </c>
      <c s="36">
        <v>0</v>
      </c>
      <c s="36">
        <f>ROUND(G198*H198,6)</f>
      </c>
      <c r="L198" s="38">
        <v>0</v>
      </c>
      <c s="32">
        <f>ROUND(ROUND(L198,2)*ROUND(G198,3),2)</f>
      </c>
      <c s="36" t="s">
        <v>54</v>
      </c>
      <c>
        <f>(M198*21)/100</f>
      </c>
      <c t="s">
        <v>27</v>
      </c>
    </row>
    <row r="199" spans="1:5" ht="12.75">
      <c r="A199" s="35" t="s">
        <v>55</v>
      </c>
      <c r="E199" s="39" t="s">
        <v>5</v>
      </c>
    </row>
    <row r="200" spans="1:5" ht="12.75">
      <c r="A200" s="35" t="s">
        <v>56</v>
      </c>
      <c r="E200" s="40" t="s">
        <v>5</v>
      </c>
    </row>
    <row r="201" spans="1:5" ht="12.75">
      <c r="A201" t="s">
        <v>57</v>
      </c>
      <c r="E201" s="39" t="s">
        <v>58</v>
      </c>
    </row>
    <row r="202" spans="1:16" ht="12.75">
      <c r="A202" t="s">
        <v>49</v>
      </c>
      <c s="34" t="s">
        <v>96</v>
      </c>
      <c s="34" t="s">
        <v>335</v>
      </c>
      <c s="35" t="s">
        <v>5</v>
      </c>
      <c s="6" t="s">
        <v>336</v>
      </c>
      <c s="36" t="s">
        <v>53</v>
      </c>
      <c s="37">
        <v>96</v>
      </c>
      <c s="36">
        <v>0</v>
      </c>
      <c s="36">
        <f>ROUND(G202*H202,6)</f>
      </c>
      <c r="L202" s="38">
        <v>0</v>
      </c>
      <c s="32">
        <f>ROUND(ROUND(L202,2)*ROUND(G202,3),2)</f>
      </c>
      <c s="36" t="s">
        <v>54</v>
      </c>
      <c>
        <f>(M202*21)/100</f>
      </c>
      <c t="s">
        <v>27</v>
      </c>
    </row>
    <row r="203" spans="1:5" ht="12.75">
      <c r="A203" s="35" t="s">
        <v>55</v>
      </c>
      <c r="E203" s="39" t="s">
        <v>5</v>
      </c>
    </row>
    <row r="204" spans="1:5" ht="12.75">
      <c r="A204" s="35" t="s">
        <v>56</v>
      </c>
      <c r="E204" s="40" t="s">
        <v>5</v>
      </c>
    </row>
    <row r="205" spans="1:5" ht="12.75">
      <c r="A205" t="s">
        <v>57</v>
      </c>
      <c r="E205" s="39" t="s">
        <v>58</v>
      </c>
    </row>
    <row r="206" spans="1:16" ht="12.75">
      <c r="A206" t="s">
        <v>49</v>
      </c>
      <c s="34" t="s">
        <v>337</v>
      </c>
      <c s="34" t="s">
        <v>338</v>
      </c>
      <c s="35" t="s">
        <v>5</v>
      </c>
      <c s="6" t="s">
        <v>339</v>
      </c>
      <c s="36" t="s">
        <v>53</v>
      </c>
      <c s="37">
        <v>96</v>
      </c>
      <c s="36">
        <v>0</v>
      </c>
      <c s="36">
        <f>ROUND(G206*H206,6)</f>
      </c>
      <c r="L206" s="38">
        <v>0</v>
      </c>
      <c s="32">
        <f>ROUND(ROUND(L206,2)*ROUND(G206,3),2)</f>
      </c>
      <c s="36" t="s">
        <v>54</v>
      </c>
      <c>
        <f>(M206*21)/100</f>
      </c>
      <c t="s">
        <v>27</v>
      </c>
    </row>
    <row r="207" spans="1:5" ht="12.75">
      <c r="A207" s="35" t="s">
        <v>55</v>
      </c>
      <c r="E207" s="39" t="s">
        <v>5</v>
      </c>
    </row>
    <row r="208" spans="1:5" ht="12.75">
      <c r="A208" s="35" t="s">
        <v>56</v>
      </c>
      <c r="E208" s="40" t="s">
        <v>5</v>
      </c>
    </row>
    <row r="209" spans="1:5" ht="12.75">
      <c r="A209" t="s">
        <v>57</v>
      </c>
      <c r="E209" s="39" t="s">
        <v>58</v>
      </c>
    </row>
    <row r="210" spans="1:16" ht="12.75">
      <c r="A210" t="s">
        <v>49</v>
      </c>
      <c s="34" t="s">
        <v>340</v>
      </c>
      <c s="34" t="s">
        <v>341</v>
      </c>
      <c s="35" t="s">
        <v>5</v>
      </c>
      <c s="6" t="s">
        <v>342</v>
      </c>
      <c s="36" t="s">
        <v>53</v>
      </c>
      <c s="37">
        <v>96</v>
      </c>
      <c s="36">
        <v>0</v>
      </c>
      <c s="36">
        <f>ROUND(G210*H210,6)</f>
      </c>
      <c r="L210" s="38">
        <v>0</v>
      </c>
      <c s="32">
        <f>ROUND(ROUND(L210,2)*ROUND(G210,3),2)</f>
      </c>
      <c s="36" t="s">
        <v>54</v>
      </c>
      <c>
        <f>(M210*21)/100</f>
      </c>
      <c t="s">
        <v>27</v>
      </c>
    </row>
    <row r="211" spans="1:5" ht="12.75">
      <c r="A211" s="35" t="s">
        <v>55</v>
      </c>
      <c r="E211" s="39" t="s">
        <v>5</v>
      </c>
    </row>
    <row r="212" spans="1:5" ht="12.75">
      <c r="A212" s="35" t="s">
        <v>56</v>
      </c>
      <c r="E212" s="40" t="s">
        <v>5</v>
      </c>
    </row>
    <row r="213" spans="1:5" ht="12.75">
      <c r="A213" t="s">
        <v>57</v>
      </c>
      <c r="E213" s="39" t="s">
        <v>58</v>
      </c>
    </row>
    <row r="214" spans="1:16" ht="12.75">
      <c r="A214" t="s">
        <v>49</v>
      </c>
      <c s="34" t="s">
        <v>343</v>
      </c>
      <c s="34" t="s">
        <v>344</v>
      </c>
      <c s="35" t="s">
        <v>5</v>
      </c>
      <c s="6" t="s">
        <v>345</v>
      </c>
      <c s="36" t="s">
        <v>53</v>
      </c>
      <c s="37">
        <v>4</v>
      </c>
      <c s="36">
        <v>0</v>
      </c>
      <c s="36">
        <f>ROUND(G214*H214,6)</f>
      </c>
      <c r="L214" s="38">
        <v>0</v>
      </c>
      <c s="32">
        <f>ROUND(ROUND(L214,2)*ROUND(G214,3),2)</f>
      </c>
      <c s="36" t="s">
        <v>54</v>
      </c>
      <c>
        <f>(M214*21)/100</f>
      </c>
      <c t="s">
        <v>27</v>
      </c>
    </row>
    <row r="215" spans="1:5" ht="12.75">
      <c r="A215" s="35" t="s">
        <v>55</v>
      </c>
      <c r="E215" s="39" t="s">
        <v>5</v>
      </c>
    </row>
    <row r="216" spans="1:5" ht="12.75">
      <c r="A216" s="35" t="s">
        <v>56</v>
      </c>
      <c r="E216" s="40" t="s">
        <v>5</v>
      </c>
    </row>
    <row r="217" spans="1:5" ht="12.75">
      <c r="A217" t="s">
        <v>57</v>
      </c>
      <c r="E217" s="39" t="s">
        <v>58</v>
      </c>
    </row>
    <row r="218" spans="1:16" ht="12.75">
      <c r="A218" t="s">
        <v>49</v>
      </c>
      <c s="34" t="s">
        <v>346</v>
      </c>
      <c s="34" t="s">
        <v>347</v>
      </c>
      <c s="35" t="s">
        <v>5</v>
      </c>
      <c s="6" t="s">
        <v>348</v>
      </c>
      <c s="36" t="s">
        <v>53</v>
      </c>
      <c s="37">
        <v>4</v>
      </c>
      <c s="36">
        <v>0</v>
      </c>
      <c s="36">
        <f>ROUND(G218*H218,6)</f>
      </c>
      <c r="L218" s="38">
        <v>0</v>
      </c>
      <c s="32">
        <f>ROUND(ROUND(L218,2)*ROUND(G218,3),2)</f>
      </c>
      <c s="36" t="s">
        <v>54</v>
      </c>
      <c>
        <f>(M218*21)/100</f>
      </c>
      <c t="s">
        <v>27</v>
      </c>
    </row>
    <row r="219" spans="1:5" ht="12.75">
      <c r="A219" s="35" t="s">
        <v>55</v>
      </c>
      <c r="E219" s="39" t="s">
        <v>5</v>
      </c>
    </row>
    <row r="220" spans="1:5" ht="12.75">
      <c r="A220" s="35" t="s">
        <v>56</v>
      </c>
      <c r="E220" s="40" t="s">
        <v>5</v>
      </c>
    </row>
    <row r="221" spans="1:5" ht="12.75">
      <c r="A221" t="s">
        <v>57</v>
      </c>
      <c r="E221" s="39" t="s">
        <v>58</v>
      </c>
    </row>
    <row r="222" spans="1:16" ht="12.75">
      <c r="A222" t="s">
        <v>49</v>
      </c>
      <c s="34" t="s">
        <v>349</v>
      </c>
      <c s="34" t="s">
        <v>350</v>
      </c>
      <c s="35" t="s">
        <v>5</v>
      </c>
      <c s="6" t="s">
        <v>351</v>
      </c>
      <c s="36" t="s">
        <v>53</v>
      </c>
      <c s="37">
        <v>1</v>
      </c>
      <c s="36">
        <v>0</v>
      </c>
      <c s="36">
        <f>ROUND(G222*H222,6)</f>
      </c>
      <c r="L222" s="38">
        <v>0</v>
      </c>
      <c s="32">
        <f>ROUND(ROUND(L222,2)*ROUND(G222,3),2)</f>
      </c>
      <c s="36" t="s">
        <v>54</v>
      </c>
      <c>
        <f>(M222*21)/100</f>
      </c>
      <c t="s">
        <v>27</v>
      </c>
    </row>
    <row r="223" spans="1:5" ht="12.75">
      <c r="A223" s="35" t="s">
        <v>55</v>
      </c>
      <c r="E223" s="39" t="s">
        <v>5</v>
      </c>
    </row>
    <row r="224" spans="1:5" ht="12.75">
      <c r="A224" s="35" t="s">
        <v>56</v>
      </c>
      <c r="E224" s="40" t="s">
        <v>5</v>
      </c>
    </row>
    <row r="225" spans="1:5" ht="12.75">
      <c r="A225" t="s">
        <v>57</v>
      </c>
      <c r="E225" s="39" t="s">
        <v>58</v>
      </c>
    </row>
    <row r="226" spans="1:16" ht="12.75">
      <c r="A226" t="s">
        <v>49</v>
      </c>
      <c s="34" t="s">
        <v>352</v>
      </c>
      <c s="34" t="s">
        <v>353</v>
      </c>
      <c s="35" t="s">
        <v>5</v>
      </c>
      <c s="6" t="s">
        <v>354</v>
      </c>
      <c s="36" t="s">
        <v>53</v>
      </c>
      <c s="37">
        <v>1</v>
      </c>
      <c s="36">
        <v>0</v>
      </c>
      <c s="36">
        <f>ROUND(G226*H226,6)</f>
      </c>
      <c r="L226" s="38">
        <v>0</v>
      </c>
      <c s="32">
        <f>ROUND(ROUND(L226,2)*ROUND(G226,3),2)</f>
      </c>
      <c s="36" t="s">
        <v>54</v>
      </c>
      <c>
        <f>(M226*21)/100</f>
      </c>
      <c t="s">
        <v>27</v>
      </c>
    </row>
    <row r="227" spans="1:5" ht="12.75">
      <c r="A227" s="35" t="s">
        <v>55</v>
      </c>
      <c r="E227" s="39" t="s">
        <v>5</v>
      </c>
    </row>
    <row r="228" spans="1:5" ht="12.75">
      <c r="A228" s="35" t="s">
        <v>56</v>
      </c>
      <c r="E228" s="40" t="s">
        <v>5</v>
      </c>
    </row>
    <row r="229" spans="1:5" ht="12.75">
      <c r="A229" t="s">
        <v>57</v>
      </c>
      <c r="E229" s="39" t="s">
        <v>58</v>
      </c>
    </row>
    <row r="230" spans="1:16" ht="12.75">
      <c r="A230" t="s">
        <v>49</v>
      </c>
      <c s="34" t="s">
        <v>355</v>
      </c>
      <c s="34" t="s">
        <v>356</v>
      </c>
      <c s="35" t="s">
        <v>5</v>
      </c>
      <c s="6" t="s">
        <v>357</v>
      </c>
      <c s="36" t="s">
        <v>53</v>
      </c>
      <c s="37">
        <v>1</v>
      </c>
      <c s="36">
        <v>0</v>
      </c>
      <c s="36">
        <f>ROUND(G230*H230,6)</f>
      </c>
      <c r="L230" s="38">
        <v>0</v>
      </c>
      <c s="32">
        <f>ROUND(ROUND(L230,2)*ROUND(G230,3),2)</f>
      </c>
      <c s="36" t="s">
        <v>54</v>
      </c>
      <c>
        <f>(M230*21)/100</f>
      </c>
      <c t="s">
        <v>27</v>
      </c>
    </row>
    <row r="231" spans="1:5" ht="12.75">
      <c r="A231" s="35" t="s">
        <v>55</v>
      </c>
      <c r="E231" s="39" t="s">
        <v>5</v>
      </c>
    </row>
    <row r="232" spans="1:5" ht="12.75">
      <c r="A232" s="35" t="s">
        <v>56</v>
      </c>
      <c r="E232" s="40" t="s">
        <v>5</v>
      </c>
    </row>
    <row r="233" spans="1:5" ht="12.75">
      <c r="A233" t="s">
        <v>57</v>
      </c>
      <c r="E233" s="39" t="s">
        <v>58</v>
      </c>
    </row>
    <row r="234" spans="1:16" ht="12.75">
      <c r="A234" t="s">
        <v>49</v>
      </c>
      <c s="34" t="s">
        <v>358</v>
      </c>
      <c s="34" t="s">
        <v>359</v>
      </c>
      <c s="35" t="s">
        <v>5</v>
      </c>
      <c s="6" t="s">
        <v>360</v>
      </c>
      <c s="36" t="s">
        <v>53</v>
      </c>
      <c s="37">
        <v>1</v>
      </c>
      <c s="36">
        <v>0</v>
      </c>
      <c s="36">
        <f>ROUND(G234*H234,6)</f>
      </c>
      <c r="L234" s="38">
        <v>0</v>
      </c>
      <c s="32">
        <f>ROUND(ROUND(L234,2)*ROUND(G234,3),2)</f>
      </c>
      <c s="36" t="s">
        <v>54</v>
      </c>
      <c>
        <f>(M234*21)/100</f>
      </c>
      <c t="s">
        <v>27</v>
      </c>
    </row>
    <row r="235" spans="1:5" ht="12.75">
      <c r="A235" s="35" t="s">
        <v>55</v>
      </c>
      <c r="E235" s="39" t="s">
        <v>5</v>
      </c>
    </row>
    <row r="236" spans="1:5" ht="12.75">
      <c r="A236" s="35" t="s">
        <v>56</v>
      </c>
      <c r="E236" s="40" t="s">
        <v>5</v>
      </c>
    </row>
    <row r="237" spans="1:5" ht="12.75">
      <c r="A237" t="s">
        <v>57</v>
      </c>
      <c r="E237" s="39" t="s">
        <v>58</v>
      </c>
    </row>
    <row r="238" spans="1:16" ht="12.75">
      <c r="A238" t="s">
        <v>49</v>
      </c>
      <c s="34" t="s">
        <v>361</v>
      </c>
      <c s="34" t="s">
        <v>362</v>
      </c>
      <c s="35" t="s">
        <v>5</v>
      </c>
      <c s="6" t="s">
        <v>363</v>
      </c>
      <c s="36" t="s">
        <v>64</v>
      </c>
      <c s="37">
        <v>5</v>
      </c>
      <c s="36">
        <v>0</v>
      </c>
      <c s="36">
        <f>ROUND(G238*H238,6)</f>
      </c>
      <c r="L238" s="38">
        <v>0</v>
      </c>
      <c s="32">
        <f>ROUND(ROUND(L238,2)*ROUND(G238,3),2)</f>
      </c>
      <c s="36" t="s">
        <v>54</v>
      </c>
      <c>
        <f>(M238*21)/100</f>
      </c>
      <c t="s">
        <v>27</v>
      </c>
    </row>
    <row r="239" spans="1:5" ht="12.75">
      <c r="A239" s="35" t="s">
        <v>55</v>
      </c>
      <c r="E239" s="39" t="s">
        <v>5</v>
      </c>
    </row>
    <row r="240" spans="1:5" ht="12.75">
      <c r="A240" s="35" t="s">
        <v>56</v>
      </c>
      <c r="E240" s="40" t="s">
        <v>5</v>
      </c>
    </row>
    <row r="241" spans="1:5" ht="12.75">
      <c r="A241" t="s">
        <v>57</v>
      </c>
      <c r="E241" s="39" t="s">
        <v>58</v>
      </c>
    </row>
    <row r="242" spans="1:16" ht="12.75">
      <c r="A242" t="s">
        <v>49</v>
      </c>
      <c s="34" t="s">
        <v>364</v>
      </c>
      <c s="34" t="s">
        <v>365</v>
      </c>
      <c s="35" t="s">
        <v>5</v>
      </c>
      <c s="6" t="s">
        <v>366</v>
      </c>
      <c s="36" t="s">
        <v>64</v>
      </c>
      <c s="37">
        <v>5</v>
      </c>
      <c s="36">
        <v>0</v>
      </c>
      <c s="36">
        <f>ROUND(G242*H242,6)</f>
      </c>
      <c r="L242" s="38">
        <v>0</v>
      </c>
      <c s="32">
        <f>ROUND(ROUND(L242,2)*ROUND(G242,3),2)</f>
      </c>
      <c s="36" t="s">
        <v>54</v>
      </c>
      <c>
        <f>(M242*21)/100</f>
      </c>
      <c t="s">
        <v>27</v>
      </c>
    </row>
    <row r="243" spans="1:5" ht="12.75">
      <c r="A243" s="35" t="s">
        <v>55</v>
      </c>
      <c r="E243" s="39" t="s">
        <v>5</v>
      </c>
    </row>
    <row r="244" spans="1:5" ht="12.75">
      <c r="A244" s="35" t="s">
        <v>56</v>
      </c>
      <c r="E244" s="40" t="s">
        <v>5</v>
      </c>
    </row>
    <row r="245" spans="1:5" ht="12.75">
      <c r="A245" t="s">
        <v>57</v>
      </c>
      <c r="E245" s="39" t="s">
        <v>58</v>
      </c>
    </row>
    <row r="246" spans="1:16" ht="12.75">
      <c r="A246" t="s">
        <v>49</v>
      </c>
      <c s="34" t="s">
        <v>367</v>
      </c>
      <c s="34" t="s">
        <v>368</v>
      </c>
      <c s="35" t="s">
        <v>5</v>
      </c>
      <c s="6" t="s">
        <v>369</v>
      </c>
      <c s="36" t="s">
        <v>53</v>
      </c>
      <c s="37">
        <v>4</v>
      </c>
      <c s="36">
        <v>0</v>
      </c>
      <c s="36">
        <f>ROUND(G246*H246,6)</f>
      </c>
      <c r="L246" s="38">
        <v>0</v>
      </c>
      <c s="32">
        <f>ROUND(ROUND(L246,2)*ROUND(G246,3),2)</f>
      </c>
      <c s="36" t="s">
        <v>54</v>
      </c>
      <c>
        <f>(M246*21)/100</f>
      </c>
      <c t="s">
        <v>27</v>
      </c>
    </row>
    <row r="247" spans="1:5" ht="12.75">
      <c r="A247" s="35" t="s">
        <v>55</v>
      </c>
      <c r="E247" s="39" t="s">
        <v>5</v>
      </c>
    </row>
    <row r="248" spans="1:5" ht="12.75">
      <c r="A248" s="35" t="s">
        <v>56</v>
      </c>
      <c r="E248" s="40" t="s">
        <v>5</v>
      </c>
    </row>
    <row r="249" spans="1:5" ht="12.75">
      <c r="A249" t="s">
        <v>57</v>
      </c>
      <c r="E249" s="39" t="s">
        <v>58</v>
      </c>
    </row>
    <row r="250" spans="1:16" ht="12.75">
      <c r="A250" t="s">
        <v>49</v>
      </c>
      <c s="34" t="s">
        <v>370</v>
      </c>
      <c s="34" t="s">
        <v>371</v>
      </c>
      <c s="35" t="s">
        <v>5</v>
      </c>
      <c s="6" t="s">
        <v>372</v>
      </c>
      <c s="36" t="s">
        <v>53</v>
      </c>
      <c s="37">
        <v>4</v>
      </c>
      <c s="36">
        <v>0</v>
      </c>
      <c s="36">
        <f>ROUND(G250*H250,6)</f>
      </c>
      <c r="L250" s="38">
        <v>0</v>
      </c>
      <c s="32">
        <f>ROUND(ROUND(L250,2)*ROUND(G250,3),2)</f>
      </c>
      <c s="36" t="s">
        <v>54</v>
      </c>
      <c>
        <f>(M250*21)/100</f>
      </c>
      <c t="s">
        <v>27</v>
      </c>
    </row>
    <row r="251" spans="1:5" ht="12.75">
      <c r="A251" s="35" t="s">
        <v>55</v>
      </c>
      <c r="E251" s="39" t="s">
        <v>5</v>
      </c>
    </row>
    <row r="252" spans="1:5" ht="12.75">
      <c r="A252" s="35" t="s">
        <v>56</v>
      </c>
      <c r="E252" s="40" t="s">
        <v>5</v>
      </c>
    </row>
    <row r="253" spans="1:5" ht="12.75">
      <c r="A253" t="s">
        <v>57</v>
      </c>
      <c r="E253" s="39" t="s">
        <v>58</v>
      </c>
    </row>
    <row r="254" spans="1:16" ht="12.75">
      <c r="A254" t="s">
        <v>49</v>
      </c>
      <c s="34" t="s">
        <v>373</v>
      </c>
      <c s="34" t="s">
        <v>374</v>
      </c>
      <c s="35" t="s">
        <v>5</v>
      </c>
      <c s="6" t="s">
        <v>375</v>
      </c>
      <c s="36" t="s">
        <v>53</v>
      </c>
      <c s="37">
        <v>2</v>
      </c>
      <c s="36">
        <v>0</v>
      </c>
      <c s="36">
        <f>ROUND(G254*H254,6)</f>
      </c>
      <c r="L254" s="38">
        <v>0</v>
      </c>
      <c s="32">
        <f>ROUND(ROUND(L254,2)*ROUND(G254,3),2)</f>
      </c>
      <c s="36" t="s">
        <v>54</v>
      </c>
      <c>
        <f>(M254*21)/100</f>
      </c>
      <c t="s">
        <v>27</v>
      </c>
    </row>
    <row r="255" spans="1:5" ht="12.75">
      <c r="A255" s="35" t="s">
        <v>55</v>
      </c>
      <c r="E255" s="39" t="s">
        <v>5</v>
      </c>
    </row>
    <row r="256" spans="1:5" ht="12.75">
      <c r="A256" s="35" t="s">
        <v>56</v>
      </c>
      <c r="E256" s="40" t="s">
        <v>5</v>
      </c>
    </row>
    <row r="257" spans="1:5" ht="12.75">
      <c r="A257" t="s">
        <v>57</v>
      </c>
      <c r="E257" s="39" t="s">
        <v>58</v>
      </c>
    </row>
    <row r="258" spans="1:16" ht="12.75">
      <c r="A258" t="s">
        <v>49</v>
      </c>
      <c s="34" t="s">
        <v>376</v>
      </c>
      <c s="34" t="s">
        <v>377</v>
      </c>
      <c s="35" t="s">
        <v>5</v>
      </c>
      <c s="6" t="s">
        <v>378</v>
      </c>
      <c s="36" t="s">
        <v>53</v>
      </c>
      <c s="37">
        <v>2</v>
      </c>
      <c s="36">
        <v>0</v>
      </c>
      <c s="36">
        <f>ROUND(G258*H258,6)</f>
      </c>
      <c r="L258" s="38">
        <v>0</v>
      </c>
      <c s="32">
        <f>ROUND(ROUND(L258,2)*ROUND(G258,3),2)</f>
      </c>
      <c s="36" t="s">
        <v>54</v>
      </c>
      <c>
        <f>(M258*21)/100</f>
      </c>
      <c t="s">
        <v>27</v>
      </c>
    </row>
    <row r="259" spans="1:5" ht="12.75">
      <c r="A259" s="35" t="s">
        <v>55</v>
      </c>
      <c r="E259" s="39" t="s">
        <v>5</v>
      </c>
    </row>
    <row r="260" spans="1:5" ht="12.75">
      <c r="A260" s="35" t="s">
        <v>56</v>
      </c>
      <c r="E260" s="40" t="s">
        <v>5</v>
      </c>
    </row>
    <row r="261" spans="1:5" ht="12.75">
      <c r="A261" t="s">
        <v>57</v>
      </c>
      <c r="E261" s="39" t="s">
        <v>58</v>
      </c>
    </row>
    <row r="262" spans="1:16" ht="12.75">
      <c r="A262" t="s">
        <v>49</v>
      </c>
      <c s="34" t="s">
        <v>379</v>
      </c>
      <c s="34" t="s">
        <v>380</v>
      </c>
      <c s="35" t="s">
        <v>5</v>
      </c>
      <c s="6" t="s">
        <v>381</v>
      </c>
      <c s="36" t="s">
        <v>53</v>
      </c>
      <c s="37">
        <v>1</v>
      </c>
      <c s="36">
        <v>0</v>
      </c>
      <c s="36">
        <f>ROUND(G262*H262,6)</f>
      </c>
      <c r="L262" s="38">
        <v>0</v>
      </c>
      <c s="32">
        <f>ROUND(ROUND(L262,2)*ROUND(G262,3),2)</f>
      </c>
      <c s="36" t="s">
        <v>54</v>
      </c>
      <c>
        <f>(M262*21)/100</f>
      </c>
      <c t="s">
        <v>27</v>
      </c>
    </row>
    <row r="263" spans="1:5" ht="12.75">
      <c r="A263" s="35" t="s">
        <v>55</v>
      </c>
      <c r="E263" s="39" t="s">
        <v>5</v>
      </c>
    </row>
    <row r="264" spans="1:5" ht="12.75">
      <c r="A264" s="35" t="s">
        <v>56</v>
      </c>
      <c r="E264" s="40" t="s">
        <v>5</v>
      </c>
    </row>
    <row r="265" spans="1:5" ht="12.75">
      <c r="A265" t="s">
        <v>57</v>
      </c>
      <c r="E265" s="39" t="s">
        <v>58</v>
      </c>
    </row>
    <row r="266" spans="1:16" ht="12.75">
      <c r="A266" t="s">
        <v>49</v>
      </c>
      <c s="34" t="s">
        <v>382</v>
      </c>
      <c s="34" t="s">
        <v>383</v>
      </c>
      <c s="35" t="s">
        <v>5</v>
      </c>
      <c s="6" t="s">
        <v>384</v>
      </c>
      <c s="36" t="s">
        <v>53</v>
      </c>
      <c s="37">
        <v>1</v>
      </c>
      <c s="36">
        <v>0</v>
      </c>
      <c s="36">
        <f>ROUND(G266*H266,6)</f>
      </c>
      <c r="L266" s="38">
        <v>0</v>
      </c>
      <c s="32">
        <f>ROUND(ROUND(L266,2)*ROUND(G266,3),2)</f>
      </c>
      <c s="36" t="s">
        <v>54</v>
      </c>
      <c>
        <f>(M266*21)/100</f>
      </c>
      <c t="s">
        <v>27</v>
      </c>
    </row>
    <row r="267" spans="1:5" ht="12.75">
      <c r="A267" s="35" t="s">
        <v>55</v>
      </c>
      <c r="E267" s="39" t="s">
        <v>5</v>
      </c>
    </row>
    <row r="268" spans="1:5" ht="12.75">
      <c r="A268" s="35" t="s">
        <v>56</v>
      </c>
      <c r="E268" s="40" t="s">
        <v>5</v>
      </c>
    </row>
    <row r="269" spans="1:5" ht="12.75">
      <c r="A269" t="s">
        <v>57</v>
      </c>
      <c r="E269" s="39" t="s">
        <v>58</v>
      </c>
    </row>
    <row r="270" spans="1:16" ht="25.5">
      <c r="A270" t="s">
        <v>49</v>
      </c>
      <c s="34" t="s">
        <v>385</v>
      </c>
      <c s="34" t="s">
        <v>386</v>
      </c>
      <c s="35" t="s">
        <v>5</v>
      </c>
      <c s="6" t="s">
        <v>387</v>
      </c>
      <c s="36" t="s">
        <v>53</v>
      </c>
      <c s="37">
        <v>1</v>
      </c>
      <c s="36">
        <v>0</v>
      </c>
      <c s="36">
        <f>ROUND(G270*H270,6)</f>
      </c>
      <c r="L270" s="38">
        <v>0</v>
      </c>
      <c s="32">
        <f>ROUND(ROUND(L270,2)*ROUND(G270,3),2)</f>
      </c>
      <c s="36" t="s">
        <v>54</v>
      </c>
      <c>
        <f>(M270*21)/100</f>
      </c>
      <c t="s">
        <v>27</v>
      </c>
    </row>
    <row r="271" spans="1:5" ht="12.75">
      <c r="A271" s="35" t="s">
        <v>55</v>
      </c>
      <c r="E271" s="39" t="s">
        <v>5</v>
      </c>
    </row>
    <row r="272" spans="1:5" ht="12.75">
      <c r="A272" s="35" t="s">
        <v>56</v>
      </c>
      <c r="E272" s="40" t="s">
        <v>5</v>
      </c>
    </row>
    <row r="273" spans="1:5" ht="12.75">
      <c r="A273" t="s">
        <v>57</v>
      </c>
      <c r="E273" s="39" t="s">
        <v>58</v>
      </c>
    </row>
    <row r="274" spans="1:16" ht="25.5">
      <c r="A274" t="s">
        <v>49</v>
      </c>
      <c s="34" t="s">
        <v>388</v>
      </c>
      <c s="34" t="s">
        <v>389</v>
      </c>
      <c s="35" t="s">
        <v>5</v>
      </c>
      <c s="6" t="s">
        <v>390</v>
      </c>
      <c s="36" t="s">
        <v>53</v>
      </c>
      <c s="37">
        <v>1</v>
      </c>
      <c s="36">
        <v>0</v>
      </c>
      <c s="36">
        <f>ROUND(G274*H274,6)</f>
      </c>
      <c r="L274" s="38">
        <v>0</v>
      </c>
      <c s="32">
        <f>ROUND(ROUND(L274,2)*ROUND(G274,3),2)</f>
      </c>
      <c s="36" t="s">
        <v>54</v>
      </c>
      <c>
        <f>(M274*21)/100</f>
      </c>
      <c t="s">
        <v>27</v>
      </c>
    </row>
    <row r="275" spans="1:5" ht="12.75">
      <c r="A275" s="35" t="s">
        <v>55</v>
      </c>
      <c r="E275" s="39" t="s">
        <v>5</v>
      </c>
    </row>
    <row r="276" spans="1:5" ht="12.75">
      <c r="A276" s="35" t="s">
        <v>56</v>
      </c>
      <c r="E276" s="40" t="s">
        <v>5</v>
      </c>
    </row>
    <row r="277" spans="1:5" ht="12.75">
      <c r="A277" t="s">
        <v>57</v>
      </c>
      <c r="E277" s="39" t="s">
        <v>58</v>
      </c>
    </row>
    <row r="278" spans="1:16" ht="12.75">
      <c r="A278" t="s">
        <v>49</v>
      </c>
      <c s="34" t="s">
        <v>391</v>
      </c>
      <c s="34" t="s">
        <v>392</v>
      </c>
      <c s="35" t="s">
        <v>5</v>
      </c>
      <c s="6" t="s">
        <v>393</v>
      </c>
      <c s="36" t="s">
        <v>53</v>
      </c>
      <c s="37">
        <v>1</v>
      </c>
      <c s="36">
        <v>0</v>
      </c>
      <c s="36">
        <f>ROUND(G278*H278,6)</f>
      </c>
      <c r="L278" s="38">
        <v>0</v>
      </c>
      <c s="32">
        <f>ROUND(ROUND(L278,2)*ROUND(G278,3),2)</f>
      </c>
      <c s="36" t="s">
        <v>54</v>
      </c>
      <c>
        <f>(M278*21)/100</f>
      </c>
      <c t="s">
        <v>27</v>
      </c>
    </row>
    <row r="279" spans="1:5" ht="12.75">
      <c r="A279" s="35" t="s">
        <v>55</v>
      </c>
      <c r="E279" s="39" t="s">
        <v>5</v>
      </c>
    </row>
    <row r="280" spans="1:5" ht="12.75">
      <c r="A280" s="35" t="s">
        <v>56</v>
      </c>
      <c r="E280" s="40" t="s">
        <v>5</v>
      </c>
    </row>
    <row r="281" spans="1:5" ht="12.75">
      <c r="A281" t="s">
        <v>57</v>
      </c>
      <c r="E281" s="39" t="s">
        <v>58</v>
      </c>
    </row>
    <row r="282" spans="1:16" ht="25.5">
      <c r="A282" t="s">
        <v>49</v>
      </c>
      <c s="34" t="s">
        <v>394</v>
      </c>
      <c s="34" t="s">
        <v>395</v>
      </c>
      <c s="35" t="s">
        <v>5</v>
      </c>
      <c s="6" t="s">
        <v>396</v>
      </c>
      <c s="36" t="s">
        <v>53</v>
      </c>
      <c s="37">
        <v>4</v>
      </c>
      <c s="36">
        <v>0</v>
      </c>
      <c s="36">
        <f>ROUND(G282*H282,6)</f>
      </c>
      <c r="L282" s="38">
        <v>0</v>
      </c>
      <c s="32">
        <f>ROUND(ROUND(L282,2)*ROUND(G282,3),2)</f>
      </c>
      <c s="36" t="s">
        <v>99</v>
      </c>
      <c>
        <f>(M282*21)/100</f>
      </c>
      <c t="s">
        <v>27</v>
      </c>
    </row>
    <row r="283" spans="1:5" ht="12.75">
      <c r="A283" s="35" t="s">
        <v>55</v>
      </c>
      <c r="E283" s="39" t="s">
        <v>5</v>
      </c>
    </row>
    <row r="284" spans="1:5" ht="12.75">
      <c r="A284" s="35" t="s">
        <v>56</v>
      </c>
      <c r="E284" s="40" t="s">
        <v>5</v>
      </c>
    </row>
    <row r="285" spans="1:5" ht="114.75">
      <c r="A285" t="s">
        <v>57</v>
      </c>
      <c r="E285" s="39" t="s">
        <v>397</v>
      </c>
    </row>
    <row r="286" spans="1:16" ht="25.5">
      <c r="A286" t="s">
        <v>49</v>
      </c>
      <c s="34" t="s">
        <v>398</v>
      </c>
      <c s="34" t="s">
        <v>399</v>
      </c>
      <c s="35" t="s">
        <v>5</v>
      </c>
      <c s="6" t="s">
        <v>400</v>
      </c>
      <c s="36" t="s">
        <v>53</v>
      </c>
      <c s="37">
        <v>6</v>
      </c>
      <c s="36">
        <v>0</v>
      </c>
      <c s="36">
        <f>ROUND(G286*H286,6)</f>
      </c>
      <c r="L286" s="38">
        <v>0</v>
      </c>
      <c s="32">
        <f>ROUND(ROUND(L286,2)*ROUND(G286,3),2)</f>
      </c>
      <c s="36" t="s">
        <v>99</v>
      </c>
      <c>
        <f>(M286*21)/100</f>
      </c>
      <c t="s">
        <v>27</v>
      </c>
    </row>
    <row r="287" spans="1:5" ht="12.75">
      <c r="A287" s="35" t="s">
        <v>55</v>
      </c>
      <c r="E287" s="39" t="s">
        <v>5</v>
      </c>
    </row>
    <row r="288" spans="1:5" ht="12.75">
      <c r="A288" s="35" t="s">
        <v>56</v>
      </c>
      <c r="E288" s="40" t="s">
        <v>5</v>
      </c>
    </row>
    <row r="289" spans="1:5" ht="12.75">
      <c r="A289" t="s">
        <v>57</v>
      </c>
      <c r="E289" s="39" t="s">
        <v>5</v>
      </c>
    </row>
    <row r="290" spans="1:16" ht="12.75">
      <c r="A290" t="s">
        <v>49</v>
      </c>
      <c s="34" t="s">
        <v>401</v>
      </c>
      <c s="34" t="s">
        <v>402</v>
      </c>
      <c s="35" t="s">
        <v>5</v>
      </c>
      <c s="6" t="s">
        <v>403</v>
      </c>
      <c s="36" t="s">
        <v>53</v>
      </c>
      <c s="37">
        <v>4</v>
      </c>
      <c s="36">
        <v>0</v>
      </c>
      <c s="36">
        <f>ROUND(G290*H290,6)</f>
      </c>
      <c r="L290" s="38">
        <v>0</v>
      </c>
      <c s="32">
        <f>ROUND(ROUND(L290,2)*ROUND(G290,3),2)</f>
      </c>
      <c s="36" t="s">
        <v>99</v>
      </c>
      <c>
        <f>(M290*21)/100</f>
      </c>
      <c t="s">
        <v>27</v>
      </c>
    </row>
    <row r="291" spans="1:5" ht="12.75">
      <c r="A291" s="35" t="s">
        <v>55</v>
      </c>
      <c r="E291" s="39" t="s">
        <v>5</v>
      </c>
    </row>
    <row r="292" spans="1:5" ht="12.75">
      <c r="A292" s="35" t="s">
        <v>56</v>
      </c>
      <c r="E292" s="40" t="s">
        <v>5</v>
      </c>
    </row>
    <row r="293" spans="1:5" ht="140.25">
      <c r="A293" t="s">
        <v>57</v>
      </c>
      <c r="E293" s="39" t="s">
        <v>404</v>
      </c>
    </row>
    <row r="294" spans="1:16" ht="25.5">
      <c r="A294" t="s">
        <v>49</v>
      </c>
      <c s="34" t="s">
        <v>405</v>
      </c>
      <c s="34" t="s">
        <v>406</v>
      </c>
      <c s="35" t="s">
        <v>5</v>
      </c>
      <c s="6" t="s">
        <v>407</v>
      </c>
      <c s="36" t="s">
        <v>53</v>
      </c>
      <c s="37">
        <v>1</v>
      </c>
      <c s="36">
        <v>0</v>
      </c>
      <c s="36">
        <f>ROUND(G294*H294,6)</f>
      </c>
      <c r="L294" s="38">
        <v>0</v>
      </c>
      <c s="32">
        <f>ROUND(ROUND(L294,2)*ROUND(G294,3),2)</f>
      </c>
      <c s="36" t="s">
        <v>54</v>
      </c>
      <c>
        <f>(M294*21)/100</f>
      </c>
      <c t="s">
        <v>27</v>
      </c>
    </row>
    <row r="295" spans="1:5" ht="12.75">
      <c r="A295" s="35" t="s">
        <v>55</v>
      </c>
      <c r="E295" s="39" t="s">
        <v>5</v>
      </c>
    </row>
    <row r="296" spans="1:5" ht="12.75">
      <c r="A296" s="35" t="s">
        <v>56</v>
      </c>
      <c r="E296" s="40" t="s">
        <v>5</v>
      </c>
    </row>
    <row r="297" spans="1:5" ht="12.75">
      <c r="A297" t="s">
        <v>57</v>
      </c>
      <c r="E297" s="39" t="s">
        <v>58</v>
      </c>
    </row>
    <row r="298" spans="1:16" ht="25.5">
      <c r="A298" t="s">
        <v>49</v>
      </c>
      <c s="34" t="s">
        <v>408</v>
      </c>
      <c s="34" t="s">
        <v>409</v>
      </c>
      <c s="35" t="s">
        <v>5</v>
      </c>
      <c s="6" t="s">
        <v>410</v>
      </c>
      <c s="36" t="s">
        <v>53</v>
      </c>
      <c s="37">
        <v>1</v>
      </c>
      <c s="36">
        <v>0</v>
      </c>
      <c s="36">
        <f>ROUND(G298*H298,6)</f>
      </c>
      <c r="L298" s="38">
        <v>0</v>
      </c>
      <c s="32">
        <f>ROUND(ROUND(L298,2)*ROUND(G298,3),2)</f>
      </c>
      <c s="36" t="s">
        <v>54</v>
      </c>
      <c>
        <f>(M298*21)/100</f>
      </c>
      <c t="s">
        <v>27</v>
      </c>
    </row>
    <row r="299" spans="1:5" ht="12.75">
      <c r="A299" s="35" t="s">
        <v>55</v>
      </c>
      <c r="E299" s="39" t="s">
        <v>5</v>
      </c>
    </row>
    <row r="300" spans="1:5" ht="12.75">
      <c r="A300" s="35" t="s">
        <v>56</v>
      </c>
      <c r="E300" s="40" t="s">
        <v>5</v>
      </c>
    </row>
    <row r="301" spans="1:5" ht="12.75">
      <c r="A301" t="s">
        <v>57</v>
      </c>
      <c r="E30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5706</v>
      </c>
      <c s="41">
        <f>Rekapitulace!C47</f>
      </c>
      <c s="20" t="s">
        <v>0</v>
      </c>
      <c t="s">
        <v>23</v>
      </c>
      <c t="s">
        <v>27</v>
      </c>
    </row>
    <row r="4" spans="1:16" ht="32" customHeight="1">
      <c r="A4" s="24" t="s">
        <v>20</v>
      </c>
      <c s="25" t="s">
        <v>28</v>
      </c>
      <c s="27" t="s">
        <v>5706</v>
      </c>
      <c r="E4" s="26" t="s">
        <v>5707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COUNTIFS(L8:L40,"=0",A8:A40,"P")+COUNTIFS(L8:L40,"",A8:A40,"P")+SUM(Q8:Q40)</f>
      </c>
    </row>
    <row r="8" spans="1:13" ht="12.75">
      <c r="A8" t="s">
        <v>44</v>
      </c>
      <c r="C8" s="28" t="s">
        <v>5709</v>
      </c>
      <c r="E8" s="30" t="s">
        <v>5707</v>
      </c>
      <c r="J8" s="29">
        <f>0+J9+J22+J27</f>
      </c>
      <c s="29">
        <f>0+K9+K22+K27</f>
      </c>
      <c s="29">
        <f>0+L9+L22+L27</f>
      </c>
      <c s="29">
        <f>0+M9+M22+M27</f>
      </c>
    </row>
    <row r="9" spans="1:13" ht="12.75">
      <c r="A9" t="s">
        <v>46</v>
      </c>
      <c r="C9" s="31" t="s">
        <v>103</v>
      </c>
      <c r="E9" s="33" t="s">
        <v>5710</v>
      </c>
      <c r="J9" s="32">
        <f>0</f>
      </c>
      <c s="32">
        <f>0</f>
      </c>
      <c s="32">
        <f>0+L10+L14+L18</f>
      </c>
      <c s="32">
        <f>0+M10+M14+M18</f>
      </c>
    </row>
    <row r="10" spans="1:16" ht="12.75">
      <c r="A10" t="s">
        <v>49</v>
      </c>
      <c s="34" t="s">
        <v>103</v>
      </c>
      <c s="34" t="s">
        <v>5711</v>
      </c>
      <c s="35" t="s">
        <v>5</v>
      </c>
      <c s="6" t="s">
        <v>5712</v>
      </c>
      <c s="36" t="s">
        <v>865</v>
      </c>
      <c s="37">
        <v>1</v>
      </c>
      <c s="36">
        <v>0</v>
      </c>
      <c s="36">
        <f>ROUND(G10*H10,6)</f>
      </c>
      <c r="L10" s="38">
        <v>0</v>
      </c>
      <c s="32">
        <f>ROUND(ROUND(L10,2)*ROUND(G10,3),2)</f>
      </c>
      <c s="36" t="s">
        <v>99</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5713</v>
      </c>
      <c s="35" t="s">
        <v>5</v>
      </c>
      <c s="6" t="s">
        <v>5714</v>
      </c>
      <c s="36" t="s">
        <v>865</v>
      </c>
      <c s="37">
        <v>1</v>
      </c>
      <c s="36">
        <v>0</v>
      </c>
      <c s="36">
        <f>ROUND(G14*H14,6)</f>
      </c>
      <c r="L14" s="38">
        <v>0</v>
      </c>
      <c s="32">
        <f>ROUND(ROUND(L14,2)*ROUND(G14,3),2)</f>
      </c>
      <c s="36" t="s">
        <v>99</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5715</v>
      </c>
      <c s="35" t="s">
        <v>5</v>
      </c>
      <c s="6" t="s">
        <v>5716</v>
      </c>
      <c s="36" t="s">
        <v>865</v>
      </c>
      <c s="37">
        <v>1</v>
      </c>
      <c s="36">
        <v>0</v>
      </c>
      <c s="36">
        <f>ROUND(G18*H18,6)</f>
      </c>
      <c r="L18" s="38">
        <v>0</v>
      </c>
      <c s="32">
        <f>ROUND(ROUND(L18,2)*ROUND(G18,3),2)</f>
      </c>
      <c s="36" t="s">
        <v>99</v>
      </c>
      <c>
        <f>(M18*21)/100</f>
      </c>
      <c t="s">
        <v>27</v>
      </c>
    </row>
    <row r="19" spans="1:5" ht="12.75">
      <c r="A19" s="35" t="s">
        <v>55</v>
      </c>
      <c r="E19" s="39" t="s">
        <v>5</v>
      </c>
    </row>
    <row r="20" spans="1:5" ht="12.75">
      <c r="A20" s="35" t="s">
        <v>56</v>
      </c>
      <c r="E20" s="40" t="s">
        <v>5</v>
      </c>
    </row>
    <row r="21" spans="1:5" ht="12.75">
      <c r="A21" t="s">
        <v>57</v>
      </c>
      <c r="E21" s="39" t="s">
        <v>5</v>
      </c>
    </row>
    <row r="22" spans="1:13" ht="12.75">
      <c r="A22" t="s">
        <v>46</v>
      </c>
      <c r="C22" s="31" t="s">
        <v>121</v>
      </c>
      <c r="E22" s="33" t="s">
        <v>5717</v>
      </c>
      <c r="J22" s="32">
        <f>0</f>
      </c>
      <c s="32">
        <f>0</f>
      </c>
      <c s="32">
        <f>0+L23</f>
      </c>
      <c s="32">
        <f>0+M23</f>
      </c>
    </row>
    <row r="23" spans="1:16" ht="12.75">
      <c r="A23" t="s">
        <v>49</v>
      </c>
      <c s="34" t="s">
        <v>112</v>
      </c>
      <c s="34" t="s">
        <v>5718</v>
      </c>
      <c s="35" t="s">
        <v>5</v>
      </c>
      <c s="6" t="s">
        <v>5719</v>
      </c>
      <c s="36" t="s">
        <v>865</v>
      </c>
      <c s="37">
        <v>1</v>
      </c>
      <c s="36">
        <v>0</v>
      </c>
      <c s="36">
        <f>ROUND(G23*H23,6)</f>
      </c>
      <c r="L23" s="38">
        <v>0</v>
      </c>
      <c s="32">
        <f>ROUND(ROUND(L23,2)*ROUND(G23,3),2)</f>
      </c>
      <c s="36" t="s">
        <v>99</v>
      </c>
      <c>
        <f>(M23*21)/100</f>
      </c>
      <c t="s">
        <v>27</v>
      </c>
    </row>
    <row r="24" spans="1:5" ht="12.75">
      <c r="A24" s="35" t="s">
        <v>55</v>
      </c>
      <c r="E24" s="39" t="s">
        <v>5</v>
      </c>
    </row>
    <row r="25" spans="1:5" ht="12.75">
      <c r="A25" s="35" t="s">
        <v>56</v>
      </c>
      <c r="E25" s="40" t="s">
        <v>5</v>
      </c>
    </row>
    <row r="26" spans="1:5" ht="12.75">
      <c r="A26" t="s">
        <v>57</v>
      </c>
      <c r="E26" s="39" t="s">
        <v>5</v>
      </c>
    </row>
    <row r="27" spans="1:13" ht="12.75">
      <c r="A27" t="s">
        <v>46</v>
      </c>
      <c r="C27" s="31" t="s">
        <v>128</v>
      </c>
      <c r="E27" s="33" t="s">
        <v>5720</v>
      </c>
      <c r="J27" s="32">
        <f>0</f>
      </c>
      <c s="32">
        <f>0</f>
      </c>
      <c s="32">
        <f>0+L28+L32+L36+L40</f>
      </c>
      <c s="32">
        <f>0+M28+M32+M36+M40</f>
      </c>
    </row>
    <row r="28" spans="1:16" ht="12.75">
      <c r="A28" t="s">
        <v>49</v>
      </c>
      <c s="34" t="s">
        <v>115</v>
      </c>
      <c s="34" t="s">
        <v>5721</v>
      </c>
      <c s="35" t="s">
        <v>5</v>
      </c>
      <c s="6" t="s">
        <v>5722</v>
      </c>
      <c s="36" t="s">
        <v>865</v>
      </c>
      <c s="37">
        <v>1</v>
      </c>
      <c s="36">
        <v>0</v>
      </c>
      <c s="36">
        <f>ROUND(G28*H28,6)</f>
      </c>
      <c r="L28" s="38">
        <v>0</v>
      </c>
      <c s="32">
        <f>ROUND(ROUND(L28,2)*ROUND(G28,3),2)</f>
      </c>
      <c s="36" t="s">
        <v>99</v>
      </c>
      <c>
        <f>(M28*21)/100</f>
      </c>
      <c t="s">
        <v>27</v>
      </c>
    </row>
    <row r="29" spans="1:5" ht="12.75">
      <c r="A29" s="35" t="s">
        <v>55</v>
      </c>
      <c r="E29" s="39" t="s">
        <v>5</v>
      </c>
    </row>
    <row r="30" spans="1:5" ht="12.75">
      <c r="A30" s="35" t="s">
        <v>56</v>
      </c>
      <c r="E30" s="40" t="s">
        <v>5</v>
      </c>
    </row>
    <row r="31" spans="1:5" ht="12.75">
      <c r="A31" t="s">
        <v>57</v>
      </c>
      <c r="E31" s="39" t="s">
        <v>5</v>
      </c>
    </row>
    <row r="32" spans="1:16" ht="12.75">
      <c r="A32" t="s">
        <v>49</v>
      </c>
      <c s="34" t="s">
        <v>118</v>
      </c>
      <c s="34" t="s">
        <v>5723</v>
      </c>
      <c s="35" t="s">
        <v>5</v>
      </c>
      <c s="6" t="s">
        <v>5724</v>
      </c>
      <c s="36" t="s">
        <v>865</v>
      </c>
      <c s="37">
        <v>1</v>
      </c>
      <c s="36">
        <v>0</v>
      </c>
      <c s="36">
        <f>ROUND(G32*H32,6)</f>
      </c>
      <c r="L32" s="38">
        <v>0</v>
      </c>
      <c s="32">
        <f>ROUND(ROUND(L32,2)*ROUND(G32,3),2)</f>
      </c>
      <c s="36" t="s">
        <v>99</v>
      </c>
      <c>
        <f>(M32*21)/100</f>
      </c>
      <c t="s">
        <v>27</v>
      </c>
    </row>
    <row r="33" spans="1:5" ht="12.75">
      <c r="A33" s="35" t="s">
        <v>55</v>
      </c>
      <c r="E33" s="39" t="s">
        <v>5</v>
      </c>
    </row>
    <row r="34" spans="1:5" ht="12.75">
      <c r="A34" s="35" t="s">
        <v>56</v>
      </c>
      <c r="E34" s="40" t="s">
        <v>5</v>
      </c>
    </row>
    <row r="35" spans="1:5" ht="12.75">
      <c r="A35" t="s">
        <v>57</v>
      </c>
      <c r="E35" s="39" t="s">
        <v>5</v>
      </c>
    </row>
    <row r="36" spans="1:16" ht="12.75">
      <c r="A36" t="s">
        <v>49</v>
      </c>
      <c s="34" t="s">
        <v>121</v>
      </c>
      <c s="34" t="s">
        <v>5725</v>
      </c>
      <c s="35" t="s">
        <v>5</v>
      </c>
      <c s="6" t="s">
        <v>5726</v>
      </c>
      <c s="36" t="s">
        <v>865</v>
      </c>
      <c s="37">
        <v>1</v>
      </c>
      <c s="36">
        <v>0</v>
      </c>
      <c s="36">
        <f>ROUND(G36*H36,6)</f>
      </c>
      <c r="L36" s="38">
        <v>0</v>
      </c>
      <c s="32">
        <f>ROUND(ROUND(L36,2)*ROUND(G36,3),2)</f>
      </c>
      <c s="36" t="s">
        <v>99</v>
      </c>
      <c>
        <f>(M36*21)/100</f>
      </c>
      <c t="s">
        <v>27</v>
      </c>
    </row>
    <row r="37" spans="1:5" ht="12.75">
      <c r="A37" s="35" t="s">
        <v>55</v>
      </c>
      <c r="E37" s="39" t="s">
        <v>5</v>
      </c>
    </row>
    <row r="38" spans="1:5" ht="12.75">
      <c r="A38" s="35" t="s">
        <v>56</v>
      </c>
      <c r="E38" s="40" t="s">
        <v>5</v>
      </c>
    </row>
    <row r="39" spans="1:5" ht="12.75">
      <c r="A39" t="s">
        <v>57</v>
      </c>
      <c r="E39" s="39" t="s">
        <v>5</v>
      </c>
    </row>
    <row r="40" spans="1:16" ht="12.75">
      <c r="A40" t="s">
        <v>49</v>
      </c>
      <c s="34" t="s">
        <v>125</v>
      </c>
      <c s="34" t="s">
        <v>5727</v>
      </c>
      <c s="35" t="s">
        <v>5</v>
      </c>
      <c s="6" t="s">
        <v>5728</v>
      </c>
      <c s="36" t="s">
        <v>865</v>
      </c>
      <c s="37">
        <v>1</v>
      </c>
      <c s="36">
        <v>0</v>
      </c>
      <c s="36">
        <f>ROUND(G40*H40,6)</f>
      </c>
      <c r="L40" s="38">
        <v>0</v>
      </c>
      <c s="32">
        <f>ROUND(ROUND(L40,2)*ROUND(G40,3),2)</f>
      </c>
      <c s="36" t="s">
        <v>99</v>
      </c>
      <c>
        <f>(M40*21)/100</f>
      </c>
      <c t="s">
        <v>27</v>
      </c>
    </row>
    <row r="41" spans="1:5" ht="12.75">
      <c r="A41" s="35" t="s">
        <v>55</v>
      </c>
      <c r="E41" s="39" t="s">
        <v>5</v>
      </c>
    </row>
    <row r="42" spans="1:5" ht="12.75">
      <c r="A42" s="35" t="s">
        <v>56</v>
      </c>
      <c r="E42" s="40" t="s">
        <v>5</v>
      </c>
    </row>
    <row r="43" spans="1:5" ht="12.75">
      <c r="A43" t="s">
        <v>57</v>
      </c>
      <c r="E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COUNTIFS(L8:L142,"=0",A8:A142,"P")+COUNTIFS(L8:L142,"",A8:A142,"P")+SUM(Q8:Q142)</f>
      </c>
    </row>
    <row r="8" spans="1:13" ht="12.75">
      <c r="A8" t="s">
        <v>44</v>
      </c>
      <c r="C8" s="28" t="s">
        <v>413</v>
      </c>
      <c r="E8" s="30" t="s">
        <v>412</v>
      </c>
      <c r="J8" s="29">
        <f>0+J9</f>
      </c>
      <c s="29">
        <f>0+K9</f>
      </c>
      <c s="29">
        <f>0+L9</f>
      </c>
      <c s="29">
        <f>0+M9</f>
      </c>
    </row>
    <row r="9" spans="1:13" ht="12.75">
      <c r="A9" t="s">
        <v>46</v>
      </c>
      <c r="C9" s="31" t="s">
        <v>59</v>
      </c>
      <c r="E9" s="33" t="s">
        <v>414</v>
      </c>
      <c r="J9" s="32">
        <f>0</f>
      </c>
      <c s="32">
        <f>0</f>
      </c>
      <c s="32">
        <f>0+L10+L14+L18+L22+L26+L30+L34+L38+L42+L46+L50+L54+L58+L62+L66+L70+L74+L78+L82+L86+L90+L94+L98+L102+L106+L110+L114+L118+L122+L126+L130+L134+L138+L142</f>
      </c>
      <c s="32">
        <f>0+M10+M14+M18+M22+M26+M30+M34+M38+M42+M46+M50+M54+M58+M62+M66+M70+M74+M78+M82+M86+M90+M94+M98+M102+M106+M110+M114+M118+M122+M126+M130+M134+M138+M142</f>
      </c>
    </row>
    <row r="10" spans="1:16" ht="25.5">
      <c r="A10" t="s">
        <v>49</v>
      </c>
      <c s="34" t="s">
        <v>103</v>
      </c>
      <c s="34" t="s">
        <v>415</v>
      </c>
      <c s="35" t="s">
        <v>5</v>
      </c>
      <c s="6" t="s">
        <v>416</v>
      </c>
      <c s="36" t="s">
        <v>64</v>
      </c>
      <c s="37">
        <v>30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417</v>
      </c>
      <c s="35" t="s">
        <v>5</v>
      </c>
      <c s="6" t="s">
        <v>418</v>
      </c>
      <c s="36" t="s">
        <v>64</v>
      </c>
      <c s="37">
        <v>830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419</v>
      </c>
      <c s="35" t="s">
        <v>5</v>
      </c>
      <c s="6" t="s">
        <v>420</v>
      </c>
      <c s="36" t="s">
        <v>53</v>
      </c>
      <c s="37">
        <v>800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112</v>
      </c>
      <c s="34" t="s">
        <v>421</v>
      </c>
      <c s="35" t="s">
        <v>5</v>
      </c>
      <c s="6" t="s">
        <v>422</v>
      </c>
      <c s="36" t="s">
        <v>423</v>
      </c>
      <c s="37">
        <v>4</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115</v>
      </c>
      <c s="34" t="s">
        <v>72</v>
      </c>
      <c s="35" t="s">
        <v>5</v>
      </c>
      <c s="6" t="s">
        <v>73</v>
      </c>
      <c s="36" t="s">
        <v>64</v>
      </c>
      <c s="37">
        <v>11</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118</v>
      </c>
      <c s="34" t="s">
        <v>253</v>
      </c>
      <c s="35" t="s">
        <v>5</v>
      </c>
      <c s="6" t="s">
        <v>254</v>
      </c>
      <c s="36" t="s">
        <v>64</v>
      </c>
      <c s="37">
        <v>1000</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121</v>
      </c>
      <c s="34" t="s">
        <v>81</v>
      </c>
      <c s="35" t="s">
        <v>5</v>
      </c>
      <c s="6" t="s">
        <v>82</v>
      </c>
      <c s="36" t="s">
        <v>53</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38.25">
      <c r="A38" t="s">
        <v>49</v>
      </c>
      <c s="34" t="s">
        <v>125</v>
      </c>
      <c s="34" t="s">
        <v>84</v>
      </c>
      <c s="35" t="s">
        <v>5</v>
      </c>
      <c s="6" t="s">
        <v>85</v>
      </c>
      <c s="36" t="s">
        <v>53</v>
      </c>
      <c s="37">
        <v>1</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128</v>
      </c>
      <c s="34" t="s">
        <v>90</v>
      </c>
      <c s="35" t="s">
        <v>5</v>
      </c>
      <c s="6" t="s">
        <v>91</v>
      </c>
      <c s="36" t="s">
        <v>92</v>
      </c>
      <c s="37">
        <v>16</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132</v>
      </c>
      <c s="34" t="s">
        <v>424</v>
      </c>
      <c s="35" t="s">
        <v>5</v>
      </c>
      <c s="6" t="s">
        <v>425</v>
      </c>
      <c s="36" t="s">
        <v>92</v>
      </c>
      <c s="37">
        <v>24</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136</v>
      </c>
      <c s="34" t="s">
        <v>426</v>
      </c>
      <c s="35" t="s">
        <v>5</v>
      </c>
      <c s="6" t="s">
        <v>427</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140</v>
      </c>
      <c s="34" t="s">
        <v>428</v>
      </c>
      <c s="35" t="s">
        <v>5</v>
      </c>
      <c s="6" t="s">
        <v>429</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144</v>
      </c>
      <c s="34" t="s">
        <v>430</v>
      </c>
      <c s="35" t="s">
        <v>5</v>
      </c>
      <c s="6" t="s">
        <v>431</v>
      </c>
      <c s="36" t="s">
        <v>432</v>
      </c>
      <c s="37">
        <v>0.56</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148</v>
      </c>
      <c s="34" t="s">
        <v>433</v>
      </c>
      <c s="35" t="s">
        <v>5</v>
      </c>
      <c s="6" t="s">
        <v>434</v>
      </c>
      <c s="36" t="s">
        <v>432</v>
      </c>
      <c s="37">
        <v>0.56</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25.5">
      <c r="A66" t="s">
        <v>49</v>
      </c>
      <c s="34" t="s">
        <v>152</v>
      </c>
      <c s="34" t="s">
        <v>435</v>
      </c>
      <c s="35" t="s">
        <v>5</v>
      </c>
      <c s="6" t="s">
        <v>436</v>
      </c>
      <c s="36" t="s">
        <v>53</v>
      </c>
      <c s="37">
        <v>3</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156</v>
      </c>
      <c s="34" t="s">
        <v>437</v>
      </c>
      <c s="35" t="s">
        <v>5</v>
      </c>
      <c s="6" t="s">
        <v>438</v>
      </c>
      <c s="36" t="s">
        <v>53</v>
      </c>
      <c s="37">
        <v>3</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160</v>
      </c>
      <c s="34" t="s">
        <v>439</v>
      </c>
      <c s="35" t="s">
        <v>5</v>
      </c>
      <c s="6" t="s">
        <v>440</v>
      </c>
      <c s="36" t="s">
        <v>53</v>
      </c>
      <c s="37">
        <v>3</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164</v>
      </c>
      <c s="34" t="s">
        <v>441</v>
      </c>
      <c s="35" t="s">
        <v>5</v>
      </c>
      <c s="6" t="s">
        <v>442</v>
      </c>
      <c s="36" t="s">
        <v>53</v>
      </c>
      <c s="37">
        <v>3</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168</v>
      </c>
      <c s="34" t="s">
        <v>443</v>
      </c>
      <c s="35" t="s">
        <v>5</v>
      </c>
      <c s="6" t="s">
        <v>444</v>
      </c>
      <c s="36" t="s">
        <v>53</v>
      </c>
      <c s="37">
        <v>6</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172</v>
      </c>
      <c s="34" t="s">
        <v>445</v>
      </c>
      <c s="35" t="s">
        <v>5</v>
      </c>
      <c s="6" t="s">
        <v>446</v>
      </c>
      <c s="36" t="s">
        <v>53</v>
      </c>
      <c s="37">
        <v>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176</v>
      </c>
      <c s="34" t="s">
        <v>447</v>
      </c>
      <c s="35" t="s">
        <v>5</v>
      </c>
      <c s="6" t="s">
        <v>448</v>
      </c>
      <c s="36" t="s">
        <v>53</v>
      </c>
      <c s="37">
        <v>2</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180</v>
      </c>
      <c s="34" t="s">
        <v>449</v>
      </c>
      <c s="35" t="s">
        <v>5</v>
      </c>
      <c s="6" t="s">
        <v>450</v>
      </c>
      <c s="36" t="s">
        <v>53</v>
      </c>
      <c s="37">
        <v>58</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184</v>
      </c>
      <c s="34" t="s">
        <v>451</v>
      </c>
      <c s="35" t="s">
        <v>5</v>
      </c>
      <c s="6" t="s">
        <v>452</v>
      </c>
      <c s="36" t="s">
        <v>53</v>
      </c>
      <c s="37">
        <v>58</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188</v>
      </c>
      <c s="34" t="s">
        <v>453</v>
      </c>
      <c s="35" t="s">
        <v>5</v>
      </c>
      <c s="6" t="s">
        <v>454</v>
      </c>
      <c s="36" t="s">
        <v>53</v>
      </c>
      <c s="37">
        <v>20</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192</v>
      </c>
      <c s="34" t="s">
        <v>455</v>
      </c>
      <c s="35" t="s">
        <v>5</v>
      </c>
      <c s="6" t="s">
        <v>456</v>
      </c>
      <c s="36" t="s">
        <v>53</v>
      </c>
      <c s="37">
        <v>20</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196</v>
      </c>
      <c s="34" t="s">
        <v>457</v>
      </c>
      <c s="35" t="s">
        <v>5</v>
      </c>
      <c s="6" t="s">
        <v>458</v>
      </c>
      <c s="36" t="s">
        <v>53</v>
      </c>
      <c s="37">
        <v>76</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200</v>
      </c>
      <c s="34" t="s">
        <v>459</v>
      </c>
      <c s="35" t="s">
        <v>5</v>
      </c>
      <c s="6" t="s">
        <v>460</v>
      </c>
      <c s="36" t="s">
        <v>53</v>
      </c>
      <c s="37">
        <v>22</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204</v>
      </c>
      <c s="34" t="s">
        <v>461</v>
      </c>
      <c s="35" t="s">
        <v>5</v>
      </c>
      <c s="6" t="s">
        <v>462</v>
      </c>
      <c s="36" t="s">
        <v>53</v>
      </c>
      <c s="37">
        <v>98</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208</v>
      </c>
      <c s="34" t="s">
        <v>463</v>
      </c>
      <c s="35" t="s">
        <v>5</v>
      </c>
      <c s="6" t="s">
        <v>464</v>
      </c>
      <c s="36" t="s">
        <v>465</v>
      </c>
      <c s="37">
        <v>2.2</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212</v>
      </c>
      <c s="34" t="s">
        <v>466</v>
      </c>
      <c s="35" t="s">
        <v>5</v>
      </c>
      <c s="6" t="s">
        <v>467</v>
      </c>
      <c s="36" t="s">
        <v>465</v>
      </c>
      <c s="37">
        <v>0.02</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214</v>
      </c>
      <c s="34" t="s">
        <v>468</v>
      </c>
      <c s="35" t="s">
        <v>5</v>
      </c>
      <c s="6" t="s">
        <v>469</v>
      </c>
      <c s="36" t="s">
        <v>465</v>
      </c>
      <c s="37">
        <v>2.22</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218</v>
      </c>
      <c s="34" t="s">
        <v>470</v>
      </c>
      <c s="35" t="s">
        <v>5</v>
      </c>
      <c s="6" t="s">
        <v>471</v>
      </c>
      <c s="36" t="s">
        <v>472</v>
      </c>
      <c s="37">
        <v>1</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220</v>
      </c>
      <c s="34" t="s">
        <v>473</v>
      </c>
      <c s="35" t="s">
        <v>5</v>
      </c>
      <c s="6" t="s">
        <v>474</v>
      </c>
      <c s="36" t="s">
        <v>472</v>
      </c>
      <c s="37">
        <v>1</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222</v>
      </c>
      <c s="34" t="s">
        <v>475</v>
      </c>
      <c s="35" t="s">
        <v>5</v>
      </c>
      <c s="6" t="s">
        <v>476</v>
      </c>
      <c s="36" t="s">
        <v>53</v>
      </c>
      <c s="37">
        <v>1</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479</v>
      </c>
      <c r="E8" s="30" t="s">
        <v>478</v>
      </c>
      <c r="J8" s="29">
        <f>0+J9</f>
      </c>
      <c s="29">
        <f>0+K9</f>
      </c>
      <c s="29">
        <f>0+L9</f>
      </c>
      <c s="29">
        <f>0+M9</f>
      </c>
    </row>
    <row r="9" spans="1:13" ht="12.75">
      <c r="A9" t="s">
        <v>46</v>
      </c>
      <c r="C9" s="31" t="s">
        <v>59</v>
      </c>
      <c r="E9" s="33" t="s">
        <v>414</v>
      </c>
      <c r="J9" s="32">
        <f>0</f>
      </c>
      <c s="32">
        <f>0</f>
      </c>
      <c s="32">
        <f>0+L10+L14+L18+L22+L26+L30+L34+L38+L42+L46+L50+L54+L58+L62+L66</f>
      </c>
      <c s="32">
        <f>0+M10+M14+M18+M22+M26+M30+M34+M38+M42+M46+M50+M54+M58+M62+M66</f>
      </c>
    </row>
    <row r="10" spans="1:16" ht="12.75">
      <c r="A10" t="s">
        <v>49</v>
      </c>
      <c s="34" t="s">
        <v>103</v>
      </c>
      <c s="34" t="s">
        <v>480</v>
      </c>
      <c s="35" t="s">
        <v>5</v>
      </c>
      <c s="6" t="s">
        <v>481</v>
      </c>
      <c s="36" t="s">
        <v>53</v>
      </c>
      <c s="37">
        <v>4</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72</v>
      </c>
      <c s="35" t="s">
        <v>5</v>
      </c>
      <c s="6" t="s">
        <v>73</v>
      </c>
      <c s="36" t="s">
        <v>64</v>
      </c>
      <c s="37">
        <v>106</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482</v>
      </c>
      <c s="35" t="s">
        <v>5</v>
      </c>
      <c s="6" t="s">
        <v>483</v>
      </c>
      <c s="36" t="s">
        <v>53</v>
      </c>
      <c s="37">
        <v>1</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112</v>
      </c>
      <c s="34" t="s">
        <v>484</v>
      </c>
      <c s="35" t="s">
        <v>5</v>
      </c>
      <c s="6" t="s">
        <v>485</v>
      </c>
      <c s="36" t="s">
        <v>53</v>
      </c>
      <c s="37">
        <v>1</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115</v>
      </c>
      <c s="34" t="s">
        <v>486</v>
      </c>
      <c s="35" t="s">
        <v>5</v>
      </c>
      <c s="6" t="s">
        <v>487</v>
      </c>
      <c s="36" t="s">
        <v>53</v>
      </c>
      <c s="37">
        <v>32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25.5">
      <c r="A30" t="s">
        <v>49</v>
      </c>
      <c s="34" t="s">
        <v>118</v>
      </c>
      <c s="34" t="s">
        <v>488</v>
      </c>
      <c s="35" t="s">
        <v>5</v>
      </c>
      <c s="6" t="s">
        <v>489</v>
      </c>
      <c s="36" t="s">
        <v>53</v>
      </c>
      <c s="37">
        <v>32</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121</v>
      </c>
      <c s="34" t="s">
        <v>490</v>
      </c>
      <c s="35" t="s">
        <v>5</v>
      </c>
      <c s="6" t="s">
        <v>491</v>
      </c>
      <c s="36" t="s">
        <v>53</v>
      </c>
      <c s="37">
        <v>4</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25.5">
      <c r="A38" t="s">
        <v>49</v>
      </c>
      <c s="34" t="s">
        <v>125</v>
      </c>
      <c s="34" t="s">
        <v>492</v>
      </c>
      <c s="35" t="s">
        <v>5</v>
      </c>
      <c s="6" t="s">
        <v>493</v>
      </c>
      <c s="36" t="s">
        <v>53</v>
      </c>
      <c s="37">
        <v>2</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128</v>
      </c>
      <c s="34" t="s">
        <v>494</v>
      </c>
      <c s="35" t="s">
        <v>5</v>
      </c>
      <c s="6" t="s">
        <v>495</v>
      </c>
      <c s="36" t="s">
        <v>53</v>
      </c>
      <c s="37">
        <v>2</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25.5">
      <c r="A46" t="s">
        <v>49</v>
      </c>
      <c s="34" t="s">
        <v>132</v>
      </c>
      <c s="34" t="s">
        <v>496</v>
      </c>
      <c s="35" t="s">
        <v>5</v>
      </c>
      <c s="6" t="s">
        <v>497</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136</v>
      </c>
      <c s="34" t="s">
        <v>498</v>
      </c>
      <c s="35" t="s">
        <v>5</v>
      </c>
      <c s="6" t="s">
        <v>499</v>
      </c>
      <c s="36" t="s">
        <v>53</v>
      </c>
      <c s="37">
        <v>1</v>
      </c>
      <c s="36">
        <v>0</v>
      </c>
      <c s="36">
        <f>ROUND(G50*H50,6)</f>
      </c>
      <c r="L50" s="38">
        <v>0</v>
      </c>
      <c s="32">
        <f>ROUND(ROUND(L50,2)*ROUND(G50,3),2)</f>
      </c>
      <c s="36" t="s">
        <v>99</v>
      </c>
      <c>
        <f>(M50*21)/100</f>
      </c>
      <c t="s">
        <v>27</v>
      </c>
    </row>
    <row r="51" spans="1:5" ht="12.75">
      <c r="A51" s="35" t="s">
        <v>55</v>
      </c>
      <c r="E51" s="39" t="s">
        <v>5</v>
      </c>
    </row>
    <row r="52" spans="1:5" ht="12.75">
      <c r="A52" s="35" t="s">
        <v>56</v>
      </c>
      <c r="E52" s="40" t="s">
        <v>5</v>
      </c>
    </row>
    <row r="53" spans="1:5" ht="114.75">
      <c r="A53" t="s">
        <v>57</v>
      </c>
      <c r="E53" s="39" t="s">
        <v>397</v>
      </c>
    </row>
    <row r="54" spans="1:16" ht="12.75">
      <c r="A54" t="s">
        <v>49</v>
      </c>
      <c s="34" t="s">
        <v>140</v>
      </c>
      <c s="34" t="s">
        <v>500</v>
      </c>
      <c s="35" t="s">
        <v>5</v>
      </c>
      <c s="6" t="s">
        <v>501</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144</v>
      </c>
      <c s="34" t="s">
        <v>502</v>
      </c>
      <c s="35" t="s">
        <v>5</v>
      </c>
      <c s="6" t="s">
        <v>503</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25.5">
      <c r="A62" t="s">
        <v>49</v>
      </c>
      <c s="34" t="s">
        <v>148</v>
      </c>
      <c s="34" t="s">
        <v>504</v>
      </c>
      <c s="35" t="s">
        <v>5</v>
      </c>
      <c s="6" t="s">
        <v>505</v>
      </c>
      <c s="36" t="s">
        <v>53</v>
      </c>
      <c s="37">
        <v>5</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152</v>
      </c>
      <c s="34" t="s">
        <v>506</v>
      </c>
      <c s="35" t="s">
        <v>5</v>
      </c>
      <c s="6" t="s">
        <v>507</v>
      </c>
      <c s="36" t="s">
        <v>53</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510</v>
      </c>
      <c r="E8" s="30" t="s">
        <v>509</v>
      </c>
      <c r="J8" s="29">
        <f>0+J9</f>
      </c>
      <c s="29">
        <f>0+K9</f>
      </c>
      <c s="29">
        <f>0+L9</f>
      </c>
      <c s="29">
        <f>0+M9</f>
      </c>
    </row>
    <row r="9" spans="1:13" ht="12.75">
      <c r="A9" t="s">
        <v>46</v>
      </c>
      <c r="C9" s="31" t="s">
        <v>59</v>
      </c>
      <c r="E9" s="33" t="s">
        <v>414</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25.5">
      <c r="A10" t="s">
        <v>49</v>
      </c>
      <c s="34" t="s">
        <v>103</v>
      </c>
      <c s="34" t="s">
        <v>415</v>
      </c>
      <c s="35" t="s">
        <v>5</v>
      </c>
      <c s="6" t="s">
        <v>416</v>
      </c>
      <c s="36" t="s">
        <v>64</v>
      </c>
      <c s="37">
        <v>100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417</v>
      </c>
      <c s="35" t="s">
        <v>5</v>
      </c>
      <c s="6" t="s">
        <v>418</v>
      </c>
      <c s="36" t="s">
        <v>64</v>
      </c>
      <c s="37">
        <v>1050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511</v>
      </c>
      <c s="35" t="s">
        <v>5</v>
      </c>
      <c s="6" t="s">
        <v>512</v>
      </c>
      <c s="36" t="s">
        <v>53</v>
      </c>
      <c s="37">
        <v>1000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112</v>
      </c>
      <c s="34" t="s">
        <v>421</v>
      </c>
      <c s="35" t="s">
        <v>5</v>
      </c>
      <c s="6" t="s">
        <v>422</v>
      </c>
      <c s="36" t="s">
        <v>423</v>
      </c>
      <c s="37">
        <v>3</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115</v>
      </c>
      <c s="34" t="s">
        <v>513</v>
      </c>
      <c s="35" t="s">
        <v>5</v>
      </c>
      <c s="6" t="s">
        <v>514</v>
      </c>
      <c s="36" t="s">
        <v>53</v>
      </c>
      <c s="37">
        <v>32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118</v>
      </c>
      <c s="34" t="s">
        <v>66</v>
      </c>
      <c s="35" t="s">
        <v>5</v>
      </c>
      <c s="6" t="s">
        <v>67</v>
      </c>
      <c s="36" t="s">
        <v>64</v>
      </c>
      <c s="37">
        <v>190</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121</v>
      </c>
      <c s="34" t="s">
        <v>253</v>
      </c>
      <c s="35" t="s">
        <v>5</v>
      </c>
      <c s="6" t="s">
        <v>254</v>
      </c>
      <c s="36" t="s">
        <v>64</v>
      </c>
      <c s="37">
        <v>1050</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125</v>
      </c>
      <c s="34" t="s">
        <v>90</v>
      </c>
      <c s="35" t="s">
        <v>5</v>
      </c>
      <c s="6" t="s">
        <v>91</v>
      </c>
      <c s="36" t="s">
        <v>92</v>
      </c>
      <c s="37">
        <v>8</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25.5">
      <c r="A42" t="s">
        <v>49</v>
      </c>
      <c s="34" t="s">
        <v>128</v>
      </c>
      <c s="34" t="s">
        <v>515</v>
      </c>
      <c s="35" t="s">
        <v>5</v>
      </c>
      <c s="6" t="s">
        <v>516</v>
      </c>
      <c s="36" t="s">
        <v>432</v>
      </c>
      <c s="37">
        <v>4.04</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25.5">
      <c r="A46" t="s">
        <v>49</v>
      </c>
      <c s="34" t="s">
        <v>132</v>
      </c>
      <c s="34" t="s">
        <v>517</v>
      </c>
      <c s="35" t="s">
        <v>5</v>
      </c>
      <c s="6" t="s">
        <v>518</v>
      </c>
      <c s="36" t="s">
        <v>432</v>
      </c>
      <c s="37">
        <v>4.04</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136</v>
      </c>
      <c s="34" t="s">
        <v>368</v>
      </c>
      <c s="35" t="s">
        <v>5</v>
      </c>
      <c s="6" t="s">
        <v>369</v>
      </c>
      <c s="36" t="s">
        <v>53</v>
      </c>
      <c s="37">
        <v>4</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140</v>
      </c>
      <c s="34" t="s">
        <v>371</v>
      </c>
      <c s="35" t="s">
        <v>5</v>
      </c>
      <c s="6" t="s">
        <v>372</v>
      </c>
      <c s="36" t="s">
        <v>53</v>
      </c>
      <c s="37">
        <v>4</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144</v>
      </c>
      <c s="34" t="s">
        <v>519</v>
      </c>
      <c s="35" t="s">
        <v>5</v>
      </c>
      <c s="6" t="s">
        <v>520</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148</v>
      </c>
      <c s="34" t="s">
        <v>521</v>
      </c>
      <c s="35" t="s">
        <v>5</v>
      </c>
      <c s="6" t="s">
        <v>522</v>
      </c>
      <c s="36" t="s">
        <v>53</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152</v>
      </c>
      <c s="34" t="s">
        <v>523</v>
      </c>
      <c s="35" t="s">
        <v>5</v>
      </c>
      <c s="6" t="s">
        <v>524</v>
      </c>
      <c s="36" t="s">
        <v>53</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156</v>
      </c>
      <c s="34" t="s">
        <v>525</v>
      </c>
      <c s="35" t="s">
        <v>5</v>
      </c>
      <c s="6" t="s">
        <v>526</v>
      </c>
      <c s="36" t="s">
        <v>53</v>
      </c>
      <c s="37">
        <v>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160</v>
      </c>
      <c s="34" t="s">
        <v>527</v>
      </c>
      <c s="35" t="s">
        <v>5</v>
      </c>
      <c s="6" t="s">
        <v>528</v>
      </c>
      <c s="36" t="s">
        <v>53</v>
      </c>
      <c s="37">
        <v>1</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164</v>
      </c>
      <c s="34" t="s">
        <v>529</v>
      </c>
      <c s="35" t="s">
        <v>5</v>
      </c>
      <c s="6" t="s">
        <v>530</v>
      </c>
      <c s="36" t="s">
        <v>53</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168</v>
      </c>
      <c s="34" t="s">
        <v>531</v>
      </c>
      <c s="35" t="s">
        <v>5</v>
      </c>
      <c s="6" t="s">
        <v>532</v>
      </c>
      <c s="36" t="s">
        <v>53</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172</v>
      </c>
      <c s="34" t="s">
        <v>533</v>
      </c>
      <c s="35" t="s">
        <v>5</v>
      </c>
      <c s="6" t="s">
        <v>534</v>
      </c>
      <c s="36" t="s">
        <v>53</v>
      </c>
      <c s="37">
        <v>4</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176</v>
      </c>
      <c s="34" t="s">
        <v>535</v>
      </c>
      <c s="35" t="s">
        <v>5</v>
      </c>
      <c s="6" t="s">
        <v>536</v>
      </c>
      <c s="36" t="s">
        <v>53</v>
      </c>
      <c s="37">
        <v>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180</v>
      </c>
      <c s="34" t="s">
        <v>537</v>
      </c>
      <c s="35" t="s">
        <v>5</v>
      </c>
      <c s="6" t="s">
        <v>538</v>
      </c>
      <c s="36" t="s">
        <v>53</v>
      </c>
      <c s="37">
        <v>1</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184</v>
      </c>
      <c s="34" t="s">
        <v>539</v>
      </c>
      <c s="35" t="s">
        <v>5</v>
      </c>
      <c s="6" t="s">
        <v>540</v>
      </c>
      <c s="36" t="s">
        <v>53</v>
      </c>
      <c s="37">
        <v>78</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188</v>
      </c>
      <c s="34" t="s">
        <v>541</v>
      </c>
      <c s="35" t="s">
        <v>5</v>
      </c>
      <c s="6" t="s">
        <v>542</v>
      </c>
      <c s="36" t="s">
        <v>53</v>
      </c>
      <c s="37">
        <v>11</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192</v>
      </c>
      <c s="34" t="s">
        <v>543</v>
      </c>
      <c s="35" t="s">
        <v>5</v>
      </c>
      <c s="6" t="s">
        <v>544</v>
      </c>
      <c s="36" t="s">
        <v>53</v>
      </c>
      <c s="37">
        <v>90</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196</v>
      </c>
      <c s="34" t="s">
        <v>545</v>
      </c>
      <c s="35" t="s">
        <v>5</v>
      </c>
      <c s="6" t="s">
        <v>546</v>
      </c>
      <c s="36" t="s">
        <v>53</v>
      </c>
      <c s="37">
        <v>3</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200</v>
      </c>
      <c s="34" t="s">
        <v>547</v>
      </c>
      <c s="35" t="s">
        <v>5</v>
      </c>
      <c s="6" t="s">
        <v>548</v>
      </c>
      <c s="36" t="s">
        <v>53</v>
      </c>
      <c s="37">
        <v>3</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204</v>
      </c>
      <c s="34" t="s">
        <v>549</v>
      </c>
      <c s="35" t="s">
        <v>5</v>
      </c>
      <c s="6" t="s">
        <v>550</v>
      </c>
      <c s="36" t="s">
        <v>53</v>
      </c>
      <c s="37">
        <v>1</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208</v>
      </c>
      <c s="34" t="s">
        <v>551</v>
      </c>
      <c s="35" t="s">
        <v>5</v>
      </c>
      <c s="6" t="s">
        <v>552</v>
      </c>
      <c s="36" t="s">
        <v>53</v>
      </c>
      <c s="37">
        <v>5</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212</v>
      </c>
      <c s="34" t="s">
        <v>553</v>
      </c>
      <c s="35" t="s">
        <v>5</v>
      </c>
      <c s="6" t="s">
        <v>554</v>
      </c>
      <c s="36" t="s">
        <v>53</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25.5">
      <c r="A130" t="s">
        <v>49</v>
      </c>
      <c s="34" t="s">
        <v>214</v>
      </c>
      <c s="34" t="s">
        <v>555</v>
      </c>
      <c s="35" t="s">
        <v>5</v>
      </c>
      <c s="6" t="s">
        <v>556</v>
      </c>
      <c s="36" t="s">
        <v>53</v>
      </c>
      <c s="37">
        <v>6</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218</v>
      </c>
      <c s="34" t="s">
        <v>557</v>
      </c>
      <c s="35" t="s">
        <v>5</v>
      </c>
      <c s="6" t="s">
        <v>558</v>
      </c>
      <c s="36" t="s">
        <v>53</v>
      </c>
      <c s="37">
        <v>6</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25.5">
      <c r="A138" t="s">
        <v>49</v>
      </c>
      <c s="34" t="s">
        <v>220</v>
      </c>
      <c s="34" t="s">
        <v>559</v>
      </c>
      <c s="35" t="s">
        <v>5</v>
      </c>
      <c s="6" t="s">
        <v>560</v>
      </c>
      <c s="36" t="s">
        <v>92</v>
      </c>
      <c s="37">
        <v>5</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25.5">
      <c r="A142" t="s">
        <v>49</v>
      </c>
      <c s="34" t="s">
        <v>222</v>
      </c>
      <c s="34" t="s">
        <v>561</v>
      </c>
      <c s="35" t="s">
        <v>5</v>
      </c>
      <c s="6" t="s">
        <v>562</v>
      </c>
      <c s="36" t="s">
        <v>53</v>
      </c>
      <c s="37">
        <v>1</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12.75">
      <c r="A146" t="s">
        <v>49</v>
      </c>
      <c s="34" t="s">
        <v>224</v>
      </c>
      <c s="34" t="s">
        <v>563</v>
      </c>
      <c s="35" t="s">
        <v>5</v>
      </c>
      <c s="6" t="s">
        <v>564</v>
      </c>
      <c s="36" t="s">
        <v>53</v>
      </c>
      <c s="37">
        <v>1</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row r="150" spans="1:16" ht="12.75">
      <c r="A150" t="s">
        <v>49</v>
      </c>
      <c s="34" t="s">
        <v>227</v>
      </c>
      <c s="34" t="s">
        <v>565</v>
      </c>
      <c s="35" t="s">
        <v>5</v>
      </c>
      <c s="6" t="s">
        <v>566</v>
      </c>
      <c s="36" t="s">
        <v>53</v>
      </c>
      <c s="37">
        <v>1</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58</v>
      </c>
    </row>
    <row r="154" spans="1:16" ht="12.75">
      <c r="A154" t="s">
        <v>49</v>
      </c>
      <c s="34" t="s">
        <v>50</v>
      </c>
      <c s="34" t="s">
        <v>567</v>
      </c>
      <c s="35" t="s">
        <v>5</v>
      </c>
      <c s="6" t="s">
        <v>568</v>
      </c>
      <c s="36" t="s">
        <v>53</v>
      </c>
      <c s="37">
        <v>1</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58</v>
      </c>
    </row>
    <row r="158" spans="1:16" ht="25.5">
      <c r="A158" t="s">
        <v>49</v>
      </c>
      <c s="34" t="s">
        <v>61</v>
      </c>
      <c s="34" t="s">
        <v>569</v>
      </c>
      <c s="35" t="s">
        <v>5</v>
      </c>
      <c s="6" t="s">
        <v>570</v>
      </c>
      <c s="36" t="s">
        <v>53</v>
      </c>
      <c s="37">
        <v>1</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58</v>
      </c>
    </row>
    <row r="162" spans="1:16" ht="12.75">
      <c r="A162" t="s">
        <v>49</v>
      </c>
      <c s="34" t="s">
        <v>65</v>
      </c>
      <c s="34" t="s">
        <v>571</v>
      </c>
      <c s="35" t="s">
        <v>5</v>
      </c>
      <c s="6" t="s">
        <v>572</v>
      </c>
      <c s="36" t="s">
        <v>53</v>
      </c>
      <c s="37">
        <v>1</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68</v>
      </c>
      <c s="34" t="s">
        <v>573</v>
      </c>
      <c s="35" t="s">
        <v>5</v>
      </c>
      <c s="6" t="s">
        <v>574</v>
      </c>
      <c s="36" t="s">
        <v>64</v>
      </c>
      <c s="37">
        <v>190</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58</v>
      </c>
    </row>
    <row r="170" spans="1:16" ht="12.75">
      <c r="A170" t="s">
        <v>49</v>
      </c>
      <c s="34" t="s">
        <v>71</v>
      </c>
      <c s="34" t="s">
        <v>575</v>
      </c>
      <c s="35" t="s">
        <v>5</v>
      </c>
      <c s="6" t="s">
        <v>576</v>
      </c>
      <c s="36" t="s">
        <v>64</v>
      </c>
      <c s="37">
        <v>190</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58</v>
      </c>
    </row>
    <row r="174" spans="1:16" ht="12.75">
      <c r="A174" t="s">
        <v>49</v>
      </c>
      <c s="34" t="s">
        <v>74</v>
      </c>
      <c s="34" t="s">
        <v>577</v>
      </c>
      <c s="35" t="s">
        <v>5</v>
      </c>
      <c s="6" t="s">
        <v>578</v>
      </c>
      <c s="36" t="s">
        <v>53</v>
      </c>
      <c s="37">
        <v>10</v>
      </c>
      <c s="36">
        <v>0</v>
      </c>
      <c s="36">
        <f>ROUND(G174*H174,6)</f>
      </c>
      <c r="L174" s="38">
        <v>0</v>
      </c>
      <c s="32">
        <f>ROUND(ROUND(L174,2)*ROUND(G174,3),2)</f>
      </c>
      <c s="36" t="s">
        <v>54</v>
      </c>
      <c>
        <f>(M174*21)/100</f>
      </c>
      <c t="s">
        <v>27</v>
      </c>
    </row>
    <row r="175" spans="1:5" ht="12.75">
      <c r="A175" s="35" t="s">
        <v>55</v>
      </c>
      <c r="E175" s="39" t="s">
        <v>5</v>
      </c>
    </row>
    <row r="176" spans="1:5" ht="12.75">
      <c r="A176" s="35" t="s">
        <v>56</v>
      </c>
      <c r="E176" s="40" t="s">
        <v>5</v>
      </c>
    </row>
    <row r="177" spans="1:5" ht="12.75">
      <c r="A177" t="s">
        <v>57</v>
      </c>
      <c r="E177" s="39" t="s">
        <v>58</v>
      </c>
    </row>
    <row r="178" spans="1:16" ht="12.75">
      <c r="A178" t="s">
        <v>49</v>
      </c>
      <c s="34" t="s">
        <v>77</v>
      </c>
      <c s="34" t="s">
        <v>579</v>
      </c>
      <c s="35" t="s">
        <v>5</v>
      </c>
      <c s="6" t="s">
        <v>580</v>
      </c>
      <c s="36" t="s">
        <v>53</v>
      </c>
      <c s="37">
        <v>10</v>
      </c>
      <c s="36">
        <v>0</v>
      </c>
      <c s="36">
        <f>ROUND(G178*H178,6)</f>
      </c>
      <c r="L178" s="38">
        <v>0</v>
      </c>
      <c s="32">
        <f>ROUND(ROUND(L178,2)*ROUND(G178,3),2)</f>
      </c>
      <c s="36" t="s">
        <v>54</v>
      </c>
      <c>
        <f>(M178*21)/100</f>
      </c>
      <c t="s">
        <v>27</v>
      </c>
    </row>
    <row r="179" spans="1:5" ht="12.75">
      <c r="A179" s="35" t="s">
        <v>55</v>
      </c>
      <c r="E179" s="39" t="s">
        <v>5</v>
      </c>
    </row>
    <row r="180" spans="1:5" ht="12.75">
      <c r="A180" s="35" t="s">
        <v>56</v>
      </c>
      <c r="E180" s="40" t="s">
        <v>5</v>
      </c>
    </row>
    <row r="181" spans="1:5" ht="12.75">
      <c r="A181" t="s">
        <v>57</v>
      </c>
      <c r="E18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COUNTIFS(L8:L234,"=0",A8:A234,"P")+COUNTIFS(L8:L234,"",A8:A234,"P")+SUM(Q8:Q234)</f>
      </c>
    </row>
    <row r="8" spans="1:13" ht="12.75">
      <c r="A8" t="s">
        <v>44</v>
      </c>
      <c r="C8" s="28" t="s">
        <v>583</v>
      </c>
      <c r="E8" s="30" t="s">
        <v>582</v>
      </c>
      <c r="J8" s="29">
        <f>0+J9</f>
      </c>
      <c s="29">
        <f>0+K9</f>
      </c>
      <c s="29">
        <f>0+L9</f>
      </c>
      <c s="29">
        <f>0+M9</f>
      </c>
    </row>
    <row r="9" spans="1:13" ht="12.75">
      <c r="A9" t="s">
        <v>46</v>
      </c>
      <c r="C9" s="31" t="s">
        <v>46</v>
      </c>
      <c r="E9" s="33" t="s">
        <v>233</v>
      </c>
      <c r="J9" s="32">
        <f>0</f>
      </c>
      <c s="32">
        <f>0</f>
      </c>
      <c s="32">
        <f>0+L10+L14+L18+L22+L26+L30+L34+L38+L42+L46+L50+L54+L58+L62+L66+L70+L74+L78+L82+L86+L90+L94+L98+L102+L106+L110+L114+L118+L122+L126+L130+L134+L138+L142+L146+L150+L154+L158+L162+L166+L170+L174+L178+L182+L186+L190+L194+L198+L202+L206+L210+L214+L218+L222+L226+L230+L234</f>
      </c>
      <c s="32">
        <f>0+M10+M14+M18+M22+M26+M30+M34+M38+M42+M46+M50+M54+M58+M62+M66+M70+M74+M78+M82+M86+M90+M94+M98+M102+M106+M110+M114+M118+M122+M126+M130+M134+M138+M142+M146+M150+M154+M158+M162+M166+M170+M174+M178+M182+M186+M190+M194+M198+M202+M206+M210+M214+M218+M222+M226+M230+M234</f>
      </c>
    </row>
    <row r="10" spans="1:16" ht="25.5">
      <c r="A10" t="s">
        <v>49</v>
      </c>
      <c s="34" t="s">
        <v>103</v>
      </c>
      <c s="34" t="s">
        <v>415</v>
      </c>
      <c s="35" t="s">
        <v>5</v>
      </c>
      <c s="6" t="s">
        <v>416</v>
      </c>
      <c s="36" t="s">
        <v>64</v>
      </c>
      <c s="37">
        <v>350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584</v>
      </c>
      <c s="35" t="s">
        <v>5</v>
      </c>
      <c s="6" t="s">
        <v>585</v>
      </c>
      <c s="36" t="s">
        <v>64</v>
      </c>
      <c s="37">
        <v>250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417</v>
      </c>
      <c s="35" t="s">
        <v>5</v>
      </c>
      <c s="6" t="s">
        <v>418</v>
      </c>
      <c s="36" t="s">
        <v>64</v>
      </c>
      <c s="37">
        <v>550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112</v>
      </c>
      <c s="34" t="s">
        <v>511</v>
      </c>
      <c s="35" t="s">
        <v>5</v>
      </c>
      <c s="6" t="s">
        <v>512</v>
      </c>
      <c s="36" t="s">
        <v>53</v>
      </c>
      <c s="37">
        <v>550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115</v>
      </c>
      <c s="34" t="s">
        <v>421</v>
      </c>
      <c s="35" t="s">
        <v>5</v>
      </c>
      <c s="6" t="s">
        <v>422</v>
      </c>
      <c s="36" t="s">
        <v>423</v>
      </c>
      <c s="37">
        <v>5</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118</v>
      </c>
      <c s="34" t="s">
        <v>586</v>
      </c>
      <c s="35" t="s">
        <v>5</v>
      </c>
      <c s="6" t="s">
        <v>587</v>
      </c>
      <c s="36" t="s">
        <v>53</v>
      </c>
      <c s="37">
        <v>83</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121</v>
      </c>
      <c s="34" t="s">
        <v>66</v>
      </c>
      <c s="35" t="s">
        <v>5</v>
      </c>
      <c s="6" t="s">
        <v>67</v>
      </c>
      <c s="36" t="s">
        <v>64</v>
      </c>
      <c s="37">
        <v>960</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125</v>
      </c>
      <c s="34" t="s">
        <v>72</v>
      </c>
      <c s="35" t="s">
        <v>5</v>
      </c>
      <c s="6" t="s">
        <v>73</v>
      </c>
      <c s="36" t="s">
        <v>64</v>
      </c>
      <c s="37">
        <v>11</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128</v>
      </c>
      <c s="34" t="s">
        <v>253</v>
      </c>
      <c s="35" t="s">
        <v>5</v>
      </c>
      <c s="6" t="s">
        <v>254</v>
      </c>
      <c s="36" t="s">
        <v>64</v>
      </c>
      <c s="37">
        <v>1200</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132</v>
      </c>
      <c s="34" t="s">
        <v>588</v>
      </c>
      <c s="35" t="s">
        <v>5</v>
      </c>
      <c s="6" t="s">
        <v>589</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136</v>
      </c>
      <c s="34" t="s">
        <v>590</v>
      </c>
      <c s="35" t="s">
        <v>5</v>
      </c>
      <c s="6" t="s">
        <v>591</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140</v>
      </c>
      <c s="34" t="s">
        <v>592</v>
      </c>
      <c s="35" t="s">
        <v>5</v>
      </c>
      <c s="6" t="s">
        <v>593</v>
      </c>
      <c s="36" t="s">
        <v>64</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144</v>
      </c>
      <c s="34" t="s">
        <v>594</v>
      </c>
      <c s="35" t="s">
        <v>5</v>
      </c>
      <c s="6" t="s">
        <v>595</v>
      </c>
      <c s="36" t="s">
        <v>64</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148</v>
      </c>
      <c s="34" t="s">
        <v>430</v>
      </c>
      <c s="35" t="s">
        <v>5</v>
      </c>
      <c s="6" t="s">
        <v>431</v>
      </c>
      <c s="36" t="s">
        <v>432</v>
      </c>
      <c s="37">
        <v>29.8</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152</v>
      </c>
      <c s="34" t="s">
        <v>433</v>
      </c>
      <c s="35" t="s">
        <v>5</v>
      </c>
      <c s="6" t="s">
        <v>434</v>
      </c>
      <c s="36" t="s">
        <v>432</v>
      </c>
      <c s="37">
        <v>29.8</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156</v>
      </c>
      <c s="34" t="s">
        <v>596</v>
      </c>
      <c s="35" t="s">
        <v>5</v>
      </c>
      <c s="6" t="s">
        <v>597</v>
      </c>
      <c s="36" t="s">
        <v>53</v>
      </c>
      <c s="37">
        <v>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160</v>
      </c>
      <c s="34" t="s">
        <v>598</v>
      </c>
      <c s="35" t="s">
        <v>5</v>
      </c>
      <c s="6" t="s">
        <v>599</v>
      </c>
      <c s="36" t="s">
        <v>53</v>
      </c>
      <c s="37">
        <v>1</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164</v>
      </c>
      <c s="34" t="s">
        <v>600</v>
      </c>
      <c s="35" t="s">
        <v>5</v>
      </c>
      <c s="6" t="s">
        <v>601</v>
      </c>
      <c s="36" t="s">
        <v>53</v>
      </c>
      <c s="37">
        <v>7</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168</v>
      </c>
      <c s="34" t="s">
        <v>602</v>
      </c>
      <c s="35" t="s">
        <v>5</v>
      </c>
      <c s="6" t="s">
        <v>603</v>
      </c>
      <c s="36" t="s">
        <v>53</v>
      </c>
      <c s="37">
        <v>13</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172</v>
      </c>
      <c s="34" t="s">
        <v>104</v>
      </c>
      <c s="35" t="s">
        <v>5</v>
      </c>
      <c s="6" t="s">
        <v>105</v>
      </c>
      <c s="36" t="s">
        <v>53</v>
      </c>
      <c s="37">
        <v>6</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176</v>
      </c>
      <c s="34" t="s">
        <v>368</v>
      </c>
      <c s="35" t="s">
        <v>5</v>
      </c>
      <c s="6" t="s">
        <v>369</v>
      </c>
      <c s="36" t="s">
        <v>53</v>
      </c>
      <c s="37">
        <v>39</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180</v>
      </c>
      <c s="34" t="s">
        <v>371</v>
      </c>
      <c s="35" t="s">
        <v>5</v>
      </c>
      <c s="6" t="s">
        <v>372</v>
      </c>
      <c s="36" t="s">
        <v>53</v>
      </c>
      <c s="37">
        <v>39</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184</v>
      </c>
      <c s="34" t="s">
        <v>604</v>
      </c>
      <c s="35" t="s">
        <v>5</v>
      </c>
      <c s="6" t="s">
        <v>605</v>
      </c>
      <c s="36" t="s">
        <v>53</v>
      </c>
      <c s="37">
        <v>1</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188</v>
      </c>
      <c s="34" t="s">
        <v>606</v>
      </c>
      <c s="35" t="s">
        <v>5</v>
      </c>
      <c s="6" t="s">
        <v>607</v>
      </c>
      <c s="36" t="s">
        <v>53</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192</v>
      </c>
      <c s="34" t="s">
        <v>608</v>
      </c>
      <c s="35" t="s">
        <v>5</v>
      </c>
      <c s="6" t="s">
        <v>609</v>
      </c>
      <c s="36" t="s">
        <v>53</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196</v>
      </c>
      <c s="34" t="s">
        <v>610</v>
      </c>
      <c s="35" t="s">
        <v>5</v>
      </c>
      <c s="6" t="s">
        <v>611</v>
      </c>
      <c s="36" t="s">
        <v>53</v>
      </c>
      <c s="37">
        <v>1</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200</v>
      </c>
      <c s="34" t="s">
        <v>612</v>
      </c>
      <c s="35" t="s">
        <v>5</v>
      </c>
      <c s="6" t="s">
        <v>613</v>
      </c>
      <c s="36" t="s">
        <v>53</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204</v>
      </c>
      <c s="34" t="s">
        <v>614</v>
      </c>
      <c s="35" t="s">
        <v>5</v>
      </c>
      <c s="6" t="s">
        <v>615</v>
      </c>
      <c s="36" t="s">
        <v>53</v>
      </c>
      <c s="37">
        <v>4</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208</v>
      </c>
      <c s="34" t="s">
        <v>616</v>
      </c>
      <c s="35" t="s">
        <v>5</v>
      </c>
      <c s="6" t="s">
        <v>617</v>
      </c>
      <c s="36" t="s">
        <v>53</v>
      </c>
      <c s="37">
        <v>5</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212</v>
      </c>
      <c s="34" t="s">
        <v>618</v>
      </c>
      <c s="35" t="s">
        <v>5</v>
      </c>
      <c s="6" t="s">
        <v>619</v>
      </c>
      <c s="36" t="s">
        <v>53</v>
      </c>
      <c s="37">
        <v>29</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214</v>
      </c>
      <c s="34" t="s">
        <v>620</v>
      </c>
      <c s="35" t="s">
        <v>5</v>
      </c>
      <c s="6" t="s">
        <v>621</v>
      </c>
      <c s="36" t="s">
        <v>53</v>
      </c>
      <c s="37">
        <v>29</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218</v>
      </c>
      <c s="34" t="s">
        <v>622</v>
      </c>
      <c s="35" t="s">
        <v>5</v>
      </c>
      <c s="6" t="s">
        <v>623</v>
      </c>
      <c s="36" t="s">
        <v>53</v>
      </c>
      <c s="37">
        <v>95</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220</v>
      </c>
      <c s="34" t="s">
        <v>624</v>
      </c>
      <c s="35" t="s">
        <v>5</v>
      </c>
      <c s="6" t="s">
        <v>625</v>
      </c>
      <c s="36" t="s">
        <v>53</v>
      </c>
      <c s="37">
        <v>95</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222</v>
      </c>
      <c s="34" t="s">
        <v>626</v>
      </c>
      <c s="35" t="s">
        <v>5</v>
      </c>
      <c s="6" t="s">
        <v>627</v>
      </c>
      <c s="36" t="s">
        <v>53</v>
      </c>
      <c s="37">
        <v>98</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12.75">
      <c r="A146" t="s">
        <v>49</v>
      </c>
      <c s="34" t="s">
        <v>224</v>
      </c>
      <c s="34" t="s">
        <v>628</v>
      </c>
      <c s="35" t="s">
        <v>5</v>
      </c>
      <c s="6" t="s">
        <v>629</v>
      </c>
      <c s="36" t="s">
        <v>53</v>
      </c>
      <c s="37">
        <v>12</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row r="150" spans="1:16" ht="12.75">
      <c r="A150" t="s">
        <v>49</v>
      </c>
      <c s="34" t="s">
        <v>227</v>
      </c>
      <c s="34" t="s">
        <v>630</v>
      </c>
      <c s="35" t="s">
        <v>5</v>
      </c>
      <c s="6" t="s">
        <v>631</v>
      </c>
      <c s="36" t="s">
        <v>53</v>
      </c>
      <c s="37">
        <v>110</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58</v>
      </c>
    </row>
    <row r="154" spans="1:16" ht="12.75">
      <c r="A154" t="s">
        <v>49</v>
      </c>
      <c s="34" t="s">
        <v>50</v>
      </c>
      <c s="34" t="s">
        <v>632</v>
      </c>
      <c s="35" t="s">
        <v>5</v>
      </c>
      <c s="6" t="s">
        <v>633</v>
      </c>
      <c s="36" t="s">
        <v>53</v>
      </c>
      <c s="37">
        <v>60</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58</v>
      </c>
    </row>
    <row r="158" spans="1:16" ht="12.75">
      <c r="A158" t="s">
        <v>49</v>
      </c>
      <c s="34" t="s">
        <v>61</v>
      </c>
      <c s="34" t="s">
        <v>634</v>
      </c>
      <c s="35" t="s">
        <v>5</v>
      </c>
      <c s="6" t="s">
        <v>635</v>
      </c>
      <c s="36" t="s">
        <v>53</v>
      </c>
      <c s="37">
        <v>60</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58</v>
      </c>
    </row>
    <row r="162" spans="1:16" ht="12.75">
      <c r="A162" t="s">
        <v>49</v>
      </c>
      <c s="34" t="s">
        <v>65</v>
      </c>
      <c s="34" t="s">
        <v>636</v>
      </c>
      <c s="35" t="s">
        <v>5</v>
      </c>
      <c s="6" t="s">
        <v>637</v>
      </c>
      <c s="36" t="s">
        <v>53</v>
      </c>
      <c s="37">
        <v>31</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68</v>
      </c>
      <c s="34" t="s">
        <v>638</v>
      </c>
      <c s="35" t="s">
        <v>5</v>
      </c>
      <c s="6" t="s">
        <v>639</v>
      </c>
      <c s="36" t="s">
        <v>53</v>
      </c>
      <c s="37">
        <v>31</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58</v>
      </c>
    </row>
    <row r="170" spans="1:16" ht="12.75">
      <c r="A170" t="s">
        <v>49</v>
      </c>
      <c s="34" t="s">
        <v>71</v>
      </c>
      <c s="34" t="s">
        <v>640</v>
      </c>
      <c s="35" t="s">
        <v>5</v>
      </c>
      <c s="6" t="s">
        <v>641</v>
      </c>
      <c s="36" t="s">
        <v>53</v>
      </c>
      <c s="37">
        <v>4</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58</v>
      </c>
    </row>
    <row r="174" spans="1:16" ht="12.75">
      <c r="A174" t="s">
        <v>49</v>
      </c>
      <c s="34" t="s">
        <v>74</v>
      </c>
      <c s="34" t="s">
        <v>642</v>
      </c>
      <c s="35" t="s">
        <v>5</v>
      </c>
      <c s="6" t="s">
        <v>643</v>
      </c>
      <c s="36" t="s">
        <v>53</v>
      </c>
      <c s="37">
        <v>4</v>
      </c>
      <c s="36">
        <v>0</v>
      </c>
      <c s="36">
        <f>ROUND(G174*H174,6)</f>
      </c>
      <c r="L174" s="38">
        <v>0</v>
      </c>
      <c s="32">
        <f>ROUND(ROUND(L174,2)*ROUND(G174,3),2)</f>
      </c>
      <c s="36" t="s">
        <v>54</v>
      </c>
      <c>
        <f>(M174*21)/100</f>
      </c>
      <c t="s">
        <v>27</v>
      </c>
    </row>
    <row r="175" spans="1:5" ht="12.75">
      <c r="A175" s="35" t="s">
        <v>55</v>
      </c>
      <c r="E175" s="39" t="s">
        <v>5</v>
      </c>
    </row>
    <row r="176" spans="1:5" ht="12.75">
      <c r="A176" s="35" t="s">
        <v>56</v>
      </c>
      <c r="E176" s="40" t="s">
        <v>5</v>
      </c>
    </row>
    <row r="177" spans="1:5" ht="12.75">
      <c r="A177" t="s">
        <v>57</v>
      </c>
      <c r="E177" s="39" t="s">
        <v>58</v>
      </c>
    </row>
    <row r="178" spans="1:16" ht="12.75">
      <c r="A178" t="s">
        <v>49</v>
      </c>
      <c s="34" t="s">
        <v>77</v>
      </c>
      <c s="34" t="s">
        <v>644</v>
      </c>
      <c s="35" t="s">
        <v>5</v>
      </c>
      <c s="6" t="s">
        <v>645</v>
      </c>
      <c s="36" t="s">
        <v>53</v>
      </c>
      <c s="37">
        <v>23</v>
      </c>
      <c s="36">
        <v>0</v>
      </c>
      <c s="36">
        <f>ROUND(G178*H178,6)</f>
      </c>
      <c r="L178" s="38">
        <v>0</v>
      </c>
      <c s="32">
        <f>ROUND(ROUND(L178,2)*ROUND(G178,3),2)</f>
      </c>
      <c s="36" t="s">
        <v>54</v>
      </c>
      <c>
        <f>(M178*21)/100</f>
      </c>
      <c t="s">
        <v>27</v>
      </c>
    </row>
    <row r="179" spans="1:5" ht="12.75">
      <c r="A179" s="35" t="s">
        <v>55</v>
      </c>
      <c r="E179" s="39" t="s">
        <v>5</v>
      </c>
    </row>
    <row r="180" spans="1:5" ht="12.75">
      <c r="A180" s="35" t="s">
        <v>56</v>
      </c>
      <c r="E180" s="40" t="s">
        <v>5</v>
      </c>
    </row>
    <row r="181" spans="1:5" ht="12.75">
      <c r="A181" t="s">
        <v>57</v>
      </c>
      <c r="E181" s="39" t="s">
        <v>58</v>
      </c>
    </row>
    <row r="182" spans="1:16" ht="12.75">
      <c r="A182" t="s">
        <v>49</v>
      </c>
      <c s="34" t="s">
        <v>80</v>
      </c>
      <c s="34" t="s">
        <v>646</v>
      </c>
      <c s="35" t="s">
        <v>5</v>
      </c>
      <c s="6" t="s">
        <v>647</v>
      </c>
      <c s="36" t="s">
        <v>53</v>
      </c>
      <c s="37">
        <v>23</v>
      </c>
      <c s="36">
        <v>0</v>
      </c>
      <c s="36">
        <f>ROUND(G182*H182,6)</f>
      </c>
      <c r="L182" s="38">
        <v>0</v>
      </c>
      <c s="32">
        <f>ROUND(ROUND(L182,2)*ROUND(G182,3),2)</f>
      </c>
      <c s="36" t="s">
        <v>54</v>
      </c>
      <c>
        <f>(M182*21)/100</f>
      </c>
      <c t="s">
        <v>27</v>
      </c>
    </row>
    <row r="183" spans="1:5" ht="12.75">
      <c r="A183" s="35" t="s">
        <v>55</v>
      </c>
      <c r="E183" s="39" t="s">
        <v>5</v>
      </c>
    </row>
    <row r="184" spans="1:5" ht="12.75">
      <c r="A184" s="35" t="s">
        <v>56</v>
      </c>
      <c r="E184" s="40" t="s">
        <v>5</v>
      </c>
    </row>
    <row r="185" spans="1:5" ht="12.75">
      <c r="A185" t="s">
        <v>57</v>
      </c>
      <c r="E185" s="39" t="s">
        <v>58</v>
      </c>
    </row>
    <row r="186" spans="1:16" ht="12.75">
      <c r="A186" t="s">
        <v>49</v>
      </c>
      <c s="34" t="s">
        <v>83</v>
      </c>
      <c s="34" t="s">
        <v>648</v>
      </c>
      <c s="35" t="s">
        <v>5</v>
      </c>
      <c s="6" t="s">
        <v>649</v>
      </c>
      <c s="36" t="s">
        <v>53</v>
      </c>
      <c s="37">
        <v>42</v>
      </c>
      <c s="36">
        <v>0</v>
      </c>
      <c s="36">
        <f>ROUND(G186*H186,6)</f>
      </c>
      <c r="L186" s="38">
        <v>0</v>
      </c>
      <c s="32">
        <f>ROUND(ROUND(L186,2)*ROUND(G186,3),2)</f>
      </c>
      <c s="36" t="s">
        <v>54</v>
      </c>
      <c>
        <f>(M186*21)/100</f>
      </c>
      <c t="s">
        <v>27</v>
      </c>
    </row>
    <row r="187" spans="1:5" ht="12.75">
      <c r="A187" s="35" t="s">
        <v>55</v>
      </c>
      <c r="E187" s="39" t="s">
        <v>5</v>
      </c>
    </row>
    <row r="188" spans="1:5" ht="12.75">
      <c r="A188" s="35" t="s">
        <v>56</v>
      </c>
      <c r="E188" s="40" t="s">
        <v>5</v>
      </c>
    </row>
    <row r="189" spans="1:5" ht="12.75">
      <c r="A189" t="s">
        <v>57</v>
      </c>
      <c r="E189" s="39" t="s">
        <v>58</v>
      </c>
    </row>
    <row r="190" spans="1:16" ht="12.75">
      <c r="A190" t="s">
        <v>49</v>
      </c>
      <c s="34" t="s">
        <v>86</v>
      </c>
      <c s="34" t="s">
        <v>650</v>
      </c>
      <c s="35" t="s">
        <v>5</v>
      </c>
      <c s="6" t="s">
        <v>651</v>
      </c>
      <c s="36" t="s">
        <v>53</v>
      </c>
      <c s="37">
        <v>42</v>
      </c>
      <c s="36">
        <v>0</v>
      </c>
      <c s="36">
        <f>ROUND(G190*H190,6)</f>
      </c>
      <c r="L190" s="38">
        <v>0</v>
      </c>
      <c s="32">
        <f>ROUND(ROUND(L190,2)*ROUND(G190,3),2)</f>
      </c>
      <c s="36" t="s">
        <v>54</v>
      </c>
      <c>
        <f>(M190*21)/100</f>
      </c>
      <c t="s">
        <v>27</v>
      </c>
    </row>
    <row r="191" spans="1:5" ht="12.75">
      <c r="A191" s="35" t="s">
        <v>55</v>
      </c>
      <c r="E191" s="39" t="s">
        <v>5</v>
      </c>
    </row>
    <row r="192" spans="1:5" ht="12.75">
      <c r="A192" s="35" t="s">
        <v>56</v>
      </c>
      <c r="E192" s="40" t="s">
        <v>5</v>
      </c>
    </row>
    <row r="193" spans="1:5" ht="12.75">
      <c r="A193" t="s">
        <v>57</v>
      </c>
      <c r="E193" s="39" t="s">
        <v>58</v>
      </c>
    </row>
    <row r="194" spans="1:16" ht="12.75">
      <c r="A194" t="s">
        <v>49</v>
      </c>
      <c s="34" t="s">
        <v>89</v>
      </c>
      <c s="34" t="s">
        <v>652</v>
      </c>
      <c s="35" t="s">
        <v>5</v>
      </c>
      <c s="6" t="s">
        <v>653</v>
      </c>
      <c s="36" t="s">
        <v>53</v>
      </c>
      <c s="37">
        <v>42</v>
      </c>
      <c s="36">
        <v>0</v>
      </c>
      <c s="36">
        <f>ROUND(G194*H194,6)</f>
      </c>
      <c r="L194" s="38">
        <v>0</v>
      </c>
      <c s="32">
        <f>ROUND(ROUND(L194,2)*ROUND(G194,3),2)</f>
      </c>
      <c s="36" t="s">
        <v>54</v>
      </c>
      <c>
        <f>(M194*21)/100</f>
      </c>
      <c t="s">
        <v>27</v>
      </c>
    </row>
    <row r="195" spans="1:5" ht="12.75">
      <c r="A195" s="35" t="s">
        <v>55</v>
      </c>
      <c r="E195" s="39" t="s">
        <v>5</v>
      </c>
    </row>
    <row r="196" spans="1:5" ht="12.75">
      <c r="A196" s="35" t="s">
        <v>56</v>
      </c>
      <c r="E196" s="40" t="s">
        <v>5</v>
      </c>
    </row>
    <row r="197" spans="1:5" ht="12.75">
      <c r="A197" t="s">
        <v>57</v>
      </c>
      <c r="E197" s="39" t="s">
        <v>58</v>
      </c>
    </row>
    <row r="198" spans="1:16" ht="12.75">
      <c r="A198" t="s">
        <v>49</v>
      </c>
      <c s="34" t="s">
        <v>93</v>
      </c>
      <c s="34" t="s">
        <v>654</v>
      </c>
      <c s="35" t="s">
        <v>5</v>
      </c>
      <c s="6" t="s">
        <v>655</v>
      </c>
      <c s="36" t="s">
        <v>53</v>
      </c>
      <c s="37">
        <v>42</v>
      </c>
      <c s="36">
        <v>0</v>
      </c>
      <c s="36">
        <f>ROUND(G198*H198,6)</f>
      </c>
      <c r="L198" s="38">
        <v>0</v>
      </c>
      <c s="32">
        <f>ROUND(ROUND(L198,2)*ROUND(G198,3),2)</f>
      </c>
      <c s="36" t="s">
        <v>54</v>
      </c>
      <c>
        <f>(M198*21)/100</f>
      </c>
      <c t="s">
        <v>27</v>
      </c>
    </row>
    <row r="199" spans="1:5" ht="12.75">
      <c r="A199" s="35" t="s">
        <v>55</v>
      </c>
      <c r="E199" s="39" t="s">
        <v>5</v>
      </c>
    </row>
    <row r="200" spans="1:5" ht="12.75">
      <c r="A200" s="35" t="s">
        <v>56</v>
      </c>
      <c r="E200" s="40" t="s">
        <v>5</v>
      </c>
    </row>
    <row r="201" spans="1:5" ht="12.75">
      <c r="A201" t="s">
        <v>57</v>
      </c>
      <c r="E201" s="39" t="s">
        <v>58</v>
      </c>
    </row>
    <row r="202" spans="1:16" ht="12.75">
      <c r="A202" t="s">
        <v>49</v>
      </c>
      <c s="34" t="s">
        <v>96</v>
      </c>
      <c s="34" t="s">
        <v>656</v>
      </c>
      <c s="35" t="s">
        <v>5</v>
      </c>
      <c s="6" t="s">
        <v>657</v>
      </c>
      <c s="36" t="s">
        <v>53</v>
      </c>
      <c s="37">
        <v>5</v>
      </c>
      <c s="36">
        <v>0</v>
      </c>
      <c s="36">
        <f>ROUND(G202*H202,6)</f>
      </c>
      <c r="L202" s="38">
        <v>0</v>
      </c>
      <c s="32">
        <f>ROUND(ROUND(L202,2)*ROUND(G202,3),2)</f>
      </c>
      <c s="36" t="s">
        <v>54</v>
      </c>
      <c>
        <f>(M202*21)/100</f>
      </c>
      <c t="s">
        <v>27</v>
      </c>
    </row>
    <row r="203" spans="1:5" ht="12.75">
      <c r="A203" s="35" t="s">
        <v>55</v>
      </c>
      <c r="E203" s="39" t="s">
        <v>5</v>
      </c>
    </row>
    <row r="204" spans="1:5" ht="12.75">
      <c r="A204" s="35" t="s">
        <v>56</v>
      </c>
      <c r="E204" s="40" t="s">
        <v>5</v>
      </c>
    </row>
    <row r="205" spans="1:5" ht="12.75">
      <c r="A205" t="s">
        <v>57</v>
      </c>
      <c r="E205" s="39" t="s">
        <v>58</v>
      </c>
    </row>
    <row r="206" spans="1:16" ht="12.75">
      <c r="A206" t="s">
        <v>49</v>
      </c>
      <c s="34" t="s">
        <v>337</v>
      </c>
      <c s="34" t="s">
        <v>658</v>
      </c>
      <c s="35" t="s">
        <v>5</v>
      </c>
      <c s="6" t="s">
        <v>659</v>
      </c>
      <c s="36" t="s">
        <v>53</v>
      </c>
      <c s="37">
        <v>5</v>
      </c>
      <c s="36">
        <v>0</v>
      </c>
      <c s="36">
        <f>ROUND(G206*H206,6)</f>
      </c>
      <c r="L206" s="38">
        <v>0</v>
      </c>
      <c s="32">
        <f>ROUND(ROUND(L206,2)*ROUND(G206,3),2)</f>
      </c>
      <c s="36" t="s">
        <v>54</v>
      </c>
      <c>
        <f>(M206*21)/100</f>
      </c>
      <c t="s">
        <v>27</v>
      </c>
    </row>
    <row r="207" spans="1:5" ht="12.75">
      <c r="A207" s="35" t="s">
        <v>55</v>
      </c>
      <c r="E207" s="39" t="s">
        <v>5</v>
      </c>
    </row>
    <row r="208" spans="1:5" ht="12.75">
      <c r="A208" s="35" t="s">
        <v>56</v>
      </c>
      <c r="E208" s="40" t="s">
        <v>5</v>
      </c>
    </row>
    <row r="209" spans="1:5" ht="12.75">
      <c r="A209" t="s">
        <v>57</v>
      </c>
      <c r="E209" s="39" t="s">
        <v>58</v>
      </c>
    </row>
    <row r="210" spans="1:16" ht="12.75">
      <c r="A210" t="s">
        <v>49</v>
      </c>
      <c s="34" t="s">
        <v>340</v>
      </c>
      <c s="34" t="s">
        <v>660</v>
      </c>
      <c s="35" t="s">
        <v>5</v>
      </c>
      <c s="6" t="s">
        <v>661</v>
      </c>
      <c s="36" t="s">
        <v>53</v>
      </c>
      <c s="37">
        <v>3</v>
      </c>
      <c s="36">
        <v>0</v>
      </c>
      <c s="36">
        <f>ROUND(G210*H210,6)</f>
      </c>
      <c r="L210" s="38">
        <v>0</v>
      </c>
      <c s="32">
        <f>ROUND(ROUND(L210,2)*ROUND(G210,3),2)</f>
      </c>
      <c s="36" t="s">
        <v>54</v>
      </c>
      <c>
        <f>(M210*21)/100</f>
      </c>
      <c t="s">
        <v>27</v>
      </c>
    </row>
    <row r="211" spans="1:5" ht="12.75">
      <c r="A211" s="35" t="s">
        <v>55</v>
      </c>
      <c r="E211" s="39" t="s">
        <v>5</v>
      </c>
    </row>
    <row r="212" spans="1:5" ht="12.75">
      <c r="A212" s="35" t="s">
        <v>56</v>
      </c>
      <c r="E212" s="40" t="s">
        <v>5</v>
      </c>
    </row>
    <row r="213" spans="1:5" ht="12.75">
      <c r="A213" t="s">
        <v>57</v>
      </c>
      <c r="E213" s="39" t="s">
        <v>58</v>
      </c>
    </row>
    <row r="214" spans="1:16" ht="12.75">
      <c r="A214" t="s">
        <v>49</v>
      </c>
      <c s="34" t="s">
        <v>343</v>
      </c>
      <c s="34" t="s">
        <v>662</v>
      </c>
      <c s="35" t="s">
        <v>5</v>
      </c>
      <c s="6" t="s">
        <v>663</v>
      </c>
      <c s="36" t="s">
        <v>53</v>
      </c>
      <c s="37">
        <v>3</v>
      </c>
      <c s="36">
        <v>0</v>
      </c>
      <c s="36">
        <f>ROUND(G214*H214,6)</f>
      </c>
      <c r="L214" s="38">
        <v>0</v>
      </c>
      <c s="32">
        <f>ROUND(ROUND(L214,2)*ROUND(G214,3),2)</f>
      </c>
      <c s="36" t="s">
        <v>54</v>
      </c>
      <c>
        <f>(M214*21)/100</f>
      </c>
      <c t="s">
        <v>27</v>
      </c>
    </row>
    <row r="215" spans="1:5" ht="12.75">
      <c r="A215" s="35" t="s">
        <v>55</v>
      </c>
      <c r="E215" s="39" t="s">
        <v>5</v>
      </c>
    </row>
    <row r="216" spans="1:5" ht="12.75">
      <c r="A216" s="35" t="s">
        <v>56</v>
      </c>
      <c r="E216" s="40" t="s">
        <v>5</v>
      </c>
    </row>
    <row r="217" spans="1:5" ht="12.75">
      <c r="A217" t="s">
        <v>57</v>
      </c>
      <c r="E217" s="39" t="s">
        <v>58</v>
      </c>
    </row>
    <row r="218" spans="1:16" ht="12.75">
      <c r="A218" t="s">
        <v>49</v>
      </c>
      <c s="34" t="s">
        <v>346</v>
      </c>
      <c s="34" t="s">
        <v>664</v>
      </c>
      <c s="35" t="s">
        <v>5</v>
      </c>
      <c s="6" t="s">
        <v>665</v>
      </c>
      <c s="36" t="s">
        <v>92</v>
      </c>
      <c s="37">
        <v>5</v>
      </c>
      <c s="36">
        <v>0</v>
      </c>
      <c s="36">
        <f>ROUND(G218*H218,6)</f>
      </c>
      <c r="L218" s="38">
        <v>0</v>
      </c>
      <c s="32">
        <f>ROUND(ROUND(L218,2)*ROUND(G218,3),2)</f>
      </c>
      <c s="36" t="s">
        <v>54</v>
      </c>
      <c>
        <f>(M218*21)/100</f>
      </c>
      <c t="s">
        <v>27</v>
      </c>
    </row>
    <row r="219" spans="1:5" ht="12.75">
      <c r="A219" s="35" t="s">
        <v>55</v>
      </c>
      <c r="E219" s="39" t="s">
        <v>5</v>
      </c>
    </row>
    <row r="220" spans="1:5" ht="12.75">
      <c r="A220" s="35" t="s">
        <v>56</v>
      </c>
      <c r="E220" s="40" t="s">
        <v>5</v>
      </c>
    </row>
    <row r="221" spans="1:5" ht="12.75">
      <c r="A221" t="s">
        <v>57</v>
      </c>
      <c r="E221" s="39" t="s">
        <v>58</v>
      </c>
    </row>
    <row r="222" spans="1:16" ht="25.5">
      <c r="A222" t="s">
        <v>49</v>
      </c>
      <c s="34" t="s">
        <v>349</v>
      </c>
      <c s="34" t="s">
        <v>666</v>
      </c>
      <c s="35" t="s">
        <v>5</v>
      </c>
      <c s="6" t="s">
        <v>667</v>
      </c>
      <c s="36" t="s">
        <v>53</v>
      </c>
      <c s="37">
        <v>1</v>
      </c>
      <c s="36">
        <v>0</v>
      </c>
      <c s="36">
        <f>ROUND(G222*H222,6)</f>
      </c>
      <c r="L222" s="38">
        <v>0</v>
      </c>
      <c s="32">
        <f>ROUND(ROUND(L222,2)*ROUND(G222,3),2)</f>
      </c>
      <c s="36" t="s">
        <v>54</v>
      </c>
      <c>
        <f>(M222*21)/100</f>
      </c>
      <c t="s">
        <v>27</v>
      </c>
    </row>
    <row r="223" spans="1:5" ht="12.75">
      <c r="A223" s="35" t="s">
        <v>55</v>
      </c>
      <c r="E223" s="39" t="s">
        <v>5</v>
      </c>
    </row>
    <row r="224" spans="1:5" ht="12.75">
      <c r="A224" s="35" t="s">
        <v>56</v>
      </c>
      <c r="E224" s="40" t="s">
        <v>5</v>
      </c>
    </row>
    <row r="225" spans="1:5" ht="12.75">
      <c r="A225" t="s">
        <v>57</v>
      </c>
      <c r="E225" s="39" t="s">
        <v>58</v>
      </c>
    </row>
    <row r="226" spans="1:16" ht="12.75">
      <c r="A226" t="s">
        <v>49</v>
      </c>
      <c s="34" t="s">
        <v>352</v>
      </c>
      <c s="34" t="s">
        <v>668</v>
      </c>
      <c s="35" t="s">
        <v>5</v>
      </c>
      <c s="6" t="s">
        <v>669</v>
      </c>
      <c s="36" t="s">
        <v>53</v>
      </c>
      <c s="37">
        <v>1</v>
      </c>
      <c s="36">
        <v>0</v>
      </c>
      <c s="36">
        <f>ROUND(G226*H226,6)</f>
      </c>
      <c r="L226" s="38">
        <v>0</v>
      </c>
      <c s="32">
        <f>ROUND(ROUND(L226,2)*ROUND(G226,3),2)</f>
      </c>
      <c s="36" t="s">
        <v>54</v>
      </c>
      <c>
        <f>(M226*21)/100</f>
      </c>
      <c t="s">
        <v>27</v>
      </c>
    </row>
    <row r="227" spans="1:5" ht="12.75">
      <c r="A227" s="35" t="s">
        <v>55</v>
      </c>
      <c r="E227" s="39" t="s">
        <v>5</v>
      </c>
    </row>
    <row r="228" spans="1:5" ht="12.75">
      <c r="A228" s="35" t="s">
        <v>56</v>
      </c>
      <c r="E228" s="40" t="s">
        <v>5</v>
      </c>
    </row>
    <row r="229" spans="1:5" ht="12.75">
      <c r="A229" t="s">
        <v>57</v>
      </c>
      <c r="E229" s="39" t="s">
        <v>58</v>
      </c>
    </row>
    <row r="230" spans="1:16" ht="12.75">
      <c r="A230" t="s">
        <v>49</v>
      </c>
      <c s="34" t="s">
        <v>355</v>
      </c>
      <c s="34" t="s">
        <v>670</v>
      </c>
      <c s="35" t="s">
        <v>5</v>
      </c>
      <c s="6" t="s">
        <v>671</v>
      </c>
      <c s="36" t="s">
        <v>53</v>
      </c>
      <c s="37">
        <v>1</v>
      </c>
      <c s="36">
        <v>0</v>
      </c>
      <c s="36">
        <f>ROUND(G230*H230,6)</f>
      </c>
      <c r="L230" s="38">
        <v>0</v>
      </c>
      <c s="32">
        <f>ROUND(ROUND(L230,2)*ROUND(G230,3),2)</f>
      </c>
      <c s="36" t="s">
        <v>54</v>
      </c>
      <c>
        <f>(M230*21)/100</f>
      </c>
      <c t="s">
        <v>27</v>
      </c>
    </row>
    <row r="231" spans="1:5" ht="12.75">
      <c r="A231" s="35" t="s">
        <v>55</v>
      </c>
      <c r="E231" s="39" t="s">
        <v>5</v>
      </c>
    </row>
    <row r="232" spans="1:5" ht="12.75">
      <c r="A232" s="35" t="s">
        <v>56</v>
      </c>
      <c r="E232" s="40" t="s">
        <v>5</v>
      </c>
    </row>
    <row r="233" spans="1:5" ht="12.75">
      <c r="A233" t="s">
        <v>57</v>
      </c>
      <c r="E233" s="39" t="s">
        <v>58</v>
      </c>
    </row>
    <row r="234" spans="1:16" ht="12.75">
      <c r="A234" t="s">
        <v>49</v>
      </c>
      <c s="34" t="s">
        <v>358</v>
      </c>
      <c s="34" t="s">
        <v>672</v>
      </c>
      <c s="35" t="s">
        <v>5</v>
      </c>
      <c s="6" t="s">
        <v>673</v>
      </c>
      <c s="36" t="s">
        <v>53</v>
      </c>
      <c s="37">
        <v>1</v>
      </c>
      <c s="36">
        <v>0</v>
      </c>
      <c s="36">
        <f>ROUND(G234*H234,6)</f>
      </c>
      <c r="L234" s="38">
        <v>0</v>
      </c>
      <c s="32">
        <f>ROUND(ROUND(L234,2)*ROUND(G234,3),2)</f>
      </c>
      <c s="36" t="s">
        <v>54</v>
      </c>
      <c>
        <f>(M234*21)/100</f>
      </c>
      <c t="s">
        <v>27</v>
      </c>
    </row>
    <row r="235" spans="1:5" ht="12.75">
      <c r="A235" s="35" t="s">
        <v>55</v>
      </c>
      <c r="E235" s="39" t="s">
        <v>5</v>
      </c>
    </row>
    <row r="236" spans="1:5" ht="12.75">
      <c r="A236" s="35" t="s">
        <v>56</v>
      </c>
      <c r="E236" s="40" t="s">
        <v>5</v>
      </c>
    </row>
    <row r="237" spans="1:5" ht="12.75">
      <c r="A237" t="s">
        <v>57</v>
      </c>
      <c r="E23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676</v>
      </c>
      <c r="E8" s="30" t="s">
        <v>675</v>
      </c>
      <c r="J8" s="29">
        <f>0+J9</f>
      </c>
      <c s="29">
        <f>0+K9</f>
      </c>
      <c s="29">
        <f>0+L9</f>
      </c>
      <c s="29">
        <f>0+M9</f>
      </c>
    </row>
    <row r="9" spans="1:13" ht="12.75">
      <c r="A9" t="s">
        <v>46</v>
      </c>
      <c r="C9" s="31" t="s">
        <v>46</v>
      </c>
      <c r="E9" s="33" t="s">
        <v>233</v>
      </c>
      <c r="J9" s="32">
        <f>0</f>
      </c>
      <c s="32">
        <f>0</f>
      </c>
      <c s="32">
        <f>0+L10+L14+L18+L22+L26+L30+L34+L38+L42+L46+L50+L54+L58+L62+L66+L70+L74+L78+L82+L86+L90+L94+L98+L102+L106+L110+L114+L118+L122+L126+L130+L134+L138+L142+L146+L150+L154+L158+L162+L166+L170</f>
      </c>
      <c s="32">
        <f>0+M10+M14+M18+M22+M26+M30+M34+M38+M42+M46+M50+M54+M58+M62+M66+M70+M74+M78+M82+M86+M90+M94+M98+M102+M106+M110+M114+M118+M122+M126+M130+M134+M138+M142+M146+M150+M154+M158+M162+M166+M170</f>
      </c>
    </row>
    <row r="10" spans="1:16" ht="25.5">
      <c r="A10" t="s">
        <v>49</v>
      </c>
      <c s="34" t="s">
        <v>103</v>
      </c>
      <c s="34" t="s">
        <v>584</v>
      </c>
      <c s="35" t="s">
        <v>5</v>
      </c>
      <c s="6" t="s">
        <v>585</v>
      </c>
      <c s="36" t="s">
        <v>64</v>
      </c>
      <c s="37">
        <v>60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417</v>
      </c>
      <c s="35" t="s">
        <v>5</v>
      </c>
      <c s="6" t="s">
        <v>418</v>
      </c>
      <c s="36" t="s">
        <v>64</v>
      </c>
      <c s="37">
        <v>150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511</v>
      </c>
      <c s="35" t="s">
        <v>5</v>
      </c>
      <c s="6" t="s">
        <v>512</v>
      </c>
      <c s="36" t="s">
        <v>53</v>
      </c>
      <c s="37">
        <v>210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12.75">
      <c r="A22" t="s">
        <v>49</v>
      </c>
      <c s="34" t="s">
        <v>112</v>
      </c>
      <c s="34" t="s">
        <v>72</v>
      </c>
      <c s="35" t="s">
        <v>5</v>
      </c>
      <c s="6" t="s">
        <v>73</v>
      </c>
      <c s="36" t="s">
        <v>64</v>
      </c>
      <c s="37">
        <v>11.4</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115</v>
      </c>
      <c s="34" t="s">
        <v>253</v>
      </c>
      <c s="35" t="s">
        <v>5</v>
      </c>
      <c s="6" t="s">
        <v>254</v>
      </c>
      <c s="36" t="s">
        <v>64</v>
      </c>
      <c s="37">
        <v>250</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118</v>
      </c>
      <c s="34" t="s">
        <v>677</v>
      </c>
      <c s="35" t="s">
        <v>5</v>
      </c>
      <c s="6" t="s">
        <v>678</v>
      </c>
      <c s="36" t="s">
        <v>53</v>
      </c>
      <c s="37">
        <v>6</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12.75">
      <c r="A34" t="s">
        <v>49</v>
      </c>
      <c s="34" t="s">
        <v>121</v>
      </c>
      <c s="34" t="s">
        <v>679</v>
      </c>
      <c s="35" t="s">
        <v>5</v>
      </c>
      <c s="6" t="s">
        <v>680</v>
      </c>
      <c s="36" t="s">
        <v>53</v>
      </c>
      <c s="37">
        <v>6</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125</v>
      </c>
      <c s="34" t="s">
        <v>316</v>
      </c>
      <c s="35" t="s">
        <v>5</v>
      </c>
      <c s="6" t="s">
        <v>317</v>
      </c>
      <c s="36" t="s">
        <v>53</v>
      </c>
      <c s="37">
        <v>6</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128</v>
      </c>
      <c s="34" t="s">
        <v>318</v>
      </c>
      <c s="35" t="s">
        <v>5</v>
      </c>
      <c s="6" t="s">
        <v>319</v>
      </c>
      <c s="36" t="s">
        <v>53</v>
      </c>
      <c s="37">
        <v>6</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132</v>
      </c>
      <c s="34" t="s">
        <v>430</v>
      </c>
      <c s="35" t="s">
        <v>5</v>
      </c>
      <c s="6" t="s">
        <v>431</v>
      </c>
      <c s="36" t="s">
        <v>432</v>
      </c>
      <c s="37">
        <v>9.2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136</v>
      </c>
      <c s="34" t="s">
        <v>433</v>
      </c>
      <c s="35" t="s">
        <v>5</v>
      </c>
      <c s="6" t="s">
        <v>434</v>
      </c>
      <c s="36" t="s">
        <v>432</v>
      </c>
      <c s="37">
        <v>9.2</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140</v>
      </c>
      <c s="34" t="s">
        <v>681</v>
      </c>
      <c s="35" t="s">
        <v>5</v>
      </c>
      <c s="6" t="s">
        <v>682</v>
      </c>
      <c s="36" t="s">
        <v>53</v>
      </c>
      <c s="37">
        <v>38</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144</v>
      </c>
      <c s="34" t="s">
        <v>683</v>
      </c>
      <c s="35" t="s">
        <v>5</v>
      </c>
      <c s="6" t="s">
        <v>684</v>
      </c>
      <c s="36" t="s">
        <v>53</v>
      </c>
      <c s="37">
        <v>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148</v>
      </c>
      <c s="34" t="s">
        <v>685</v>
      </c>
      <c s="35" t="s">
        <v>5</v>
      </c>
      <c s="6" t="s">
        <v>686</v>
      </c>
      <c s="36" t="s">
        <v>53</v>
      </c>
      <c s="37">
        <v>3</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152</v>
      </c>
      <c s="34" t="s">
        <v>687</v>
      </c>
      <c s="35" t="s">
        <v>5</v>
      </c>
      <c s="6" t="s">
        <v>688</v>
      </c>
      <c s="36" t="s">
        <v>53</v>
      </c>
      <c s="37">
        <v>3</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156</v>
      </c>
      <c s="34" t="s">
        <v>689</v>
      </c>
      <c s="35" t="s">
        <v>5</v>
      </c>
      <c s="6" t="s">
        <v>690</v>
      </c>
      <c s="36" t="s">
        <v>53</v>
      </c>
      <c s="37">
        <v>22</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160</v>
      </c>
      <c s="34" t="s">
        <v>691</v>
      </c>
      <c s="35" t="s">
        <v>5</v>
      </c>
      <c s="6" t="s">
        <v>692</v>
      </c>
      <c s="36" t="s">
        <v>53</v>
      </c>
      <c s="37">
        <v>22</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164</v>
      </c>
      <c s="34" t="s">
        <v>693</v>
      </c>
      <c s="35" t="s">
        <v>5</v>
      </c>
      <c s="6" t="s">
        <v>694</v>
      </c>
      <c s="36" t="s">
        <v>53</v>
      </c>
      <c s="37">
        <v>22</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168</v>
      </c>
      <c s="34" t="s">
        <v>695</v>
      </c>
      <c s="35" t="s">
        <v>5</v>
      </c>
      <c s="6" t="s">
        <v>696</v>
      </c>
      <c s="36" t="s">
        <v>53</v>
      </c>
      <c s="37">
        <v>16</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172</v>
      </c>
      <c s="34" t="s">
        <v>697</v>
      </c>
      <c s="35" t="s">
        <v>5</v>
      </c>
      <c s="6" t="s">
        <v>698</v>
      </c>
      <c s="36" t="s">
        <v>53</v>
      </c>
      <c s="37">
        <v>16</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176</v>
      </c>
      <c s="34" t="s">
        <v>699</v>
      </c>
      <c s="35" t="s">
        <v>5</v>
      </c>
      <c s="6" t="s">
        <v>700</v>
      </c>
      <c s="36" t="s">
        <v>53</v>
      </c>
      <c s="37">
        <v>16</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25.5">
      <c r="A94" t="s">
        <v>49</v>
      </c>
      <c s="34" t="s">
        <v>180</v>
      </c>
      <c s="34" t="s">
        <v>701</v>
      </c>
      <c s="35" t="s">
        <v>5</v>
      </c>
      <c s="6" t="s">
        <v>702</v>
      </c>
      <c s="36" t="s">
        <v>53</v>
      </c>
      <c s="37">
        <v>1</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184</v>
      </c>
      <c s="34" t="s">
        <v>703</v>
      </c>
      <c s="35" t="s">
        <v>5</v>
      </c>
      <c s="6" t="s">
        <v>704</v>
      </c>
      <c s="36" t="s">
        <v>53</v>
      </c>
      <c s="37">
        <v>1</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25.5">
      <c r="A102" t="s">
        <v>49</v>
      </c>
      <c s="34" t="s">
        <v>188</v>
      </c>
      <c s="34" t="s">
        <v>705</v>
      </c>
      <c s="35" t="s">
        <v>5</v>
      </c>
      <c s="6" t="s">
        <v>706</v>
      </c>
      <c s="36" t="s">
        <v>53</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192</v>
      </c>
      <c s="34" t="s">
        <v>707</v>
      </c>
      <c s="35" t="s">
        <v>5</v>
      </c>
      <c s="6" t="s">
        <v>708</v>
      </c>
      <c s="36" t="s">
        <v>53</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25.5">
      <c r="A110" t="s">
        <v>49</v>
      </c>
      <c s="34" t="s">
        <v>196</v>
      </c>
      <c s="34" t="s">
        <v>709</v>
      </c>
      <c s="35" t="s">
        <v>5</v>
      </c>
      <c s="6" t="s">
        <v>710</v>
      </c>
      <c s="36" t="s">
        <v>53</v>
      </c>
      <c s="37">
        <v>1</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200</v>
      </c>
      <c s="34" t="s">
        <v>711</v>
      </c>
      <c s="35" t="s">
        <v>5</v>
      </c>
      <c s="6" t="s">
        <v>712</v>
      </c>
      <c s="36" t="s">
        <v>53</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204</v>
      </c>
      <c s="34" t="s">
        <v>713</v>
      </c>
      <c s="35" t="s">
        <v>5</v>
      </c>
      <c s="6" t="s">
        <v>714</v>
      </c>
      <c s="36" t="s">
        <v>53</v>
      </c>
      <c s="37">
        <v>1</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208</v>
      </c>
      <c s="34" t="s">
        <v>715</v>
      </c>
      <c s="35" t="s">
        <v>5</v>
      </c>
      <c s="6" t="s">
        <v>716</v>
      </c>
      <c s="36" t="s">
        <v>53</v>
      </c>
      <c s="37">
        <v>1</v>
      </c>
      <c s="36">
        <v>0</v>
      </c>
      <c s="36">
        <f>ROUND(G122*H122,6)</f>
      </c>
      <c r="L122" s="38">
        <v>0</v>
      </c>
      <c s="32">
        <f>ROUND(ROUND(L122,2)*ROUND(G122,3),2)</f>
      </c>
      <c s="36" t="s">
        <v>99</v>
      </c>
      <c>
        <f>(M122*21)/100</f>
      </c>
      <c t="s">
        <v>27</v>
      </c>
    </row>
    <row r="123" spans="1:5" ht="12.75">
      <c r="A123" s="35" t="s">
        <v>55</v>
      </c>
      <c r="E123" s="39" t="s">
        <v>5</v>
      </c>
    </row>
    <row r="124" spans="1:5" ht="12.75">
      <c r="A124" s="35" t="s">
        <v>56</v>
      </c>
      <c r="E124" s="40" t="s">
        <v>5</v>
      </c>
    </row>
    <row r="125" spans="1:5" ht="191.25">
      <c r="A125" t="s">
        <v>57</v>
      </c>
      <c r="E125" s="39" t="s">
        <v>717</v>
      </c>
    </row>
    <row r="126" spans="1:16" ht="12.75">
      <c r="A126" t="s">
        <v>49</v>
      </c>
      <c s="34" t="s">
        <v>212</v>
      </c>
      <c s="34" t="s">
        <v>718</v>
      </c>
      <c s="35" t="s">
        <v>5</v>
      </c>
      <c s="6" t="s">
        <v>719</v>
      </c>
      <c s="36" t="s">
        <v>53</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214</v>
      </c>
      <c s="34" t="s">
        <v>720</v>
      </c>
      <c s="35" t="s">
        <v>5</v>
      </c>
      <c s="6" t="s">
        <v>721</v>
      </c>
      <c s="36" t="s">
        <v>53</v>
      </c>
      <c s="37">
        <v>38</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218</v>
      </c>
      <c s="34" t="s">
        <v>722</v>
      </c>
      <c s="35" t="s">
        <v>5</v>
      </c>
      <c s="6" t="s">
        <v>723</v>
      </c>
      <c s="36" t="s">
        <v>53</v>
      </c>
      <c s="37">
        <v>38</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220</v>
      </c>
      <c s="34" t="s">
        <v>724</v>
      </c>
      <c s="35" t="s">
        <v>5</v>
      </c>
      <c s="6" t="s">
        <v>725</v>
      </c>
      <c s="36" t="s">
        <v>472</v>
      </c>
      <c s="37">
        <v>1</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25.5">
      <c r="A142" t="s">
        <v>49</v>
      </c>
      <c s="34" t="s">
        <v>222</v>
      </c>
      <c s="34" t="s">
        <v>726</v>
      </c>
      <c s="35" t="s">
        <v>5</v>
      </c>
      <c s="6" t="s">
        <v>727</v>
      </c>
      <c s="36" t="s">
        <v>92</v>
      </c>
      <c s="37">
        <v>5</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25.5">
      <c r="A146" t="s">
        <v>49</v>
      </c>
      <c s="34" t="s">
        <v>224</v>
      </c>
      <c s="34" t="s">
        <v>386</v>
      </c>
      <c s="35" t="s">
        <v>5</v>
      </c>
      <c s="6" t="s">
        <v>387</v>
      </c>
      <c s="36" t="s">
        <v>53</v>
      </c>
      <c s="37">
        <v>2</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row r="150" spans="1:16" ht="25.5">
      <c r="A150" t="s">
        <v>49</v>
      </c>
      <c s="34" t="s">
        <v>227</v>
      </c>
      <c s="34" t="s">
        <v>389</v>
      </c>
      <c s="35" t="s">
        <v>5</v>
      </c>
      <c s="6" t="s">
        <v>390</v>
      </c>
      <c s="36" t="s">
        <v>53</v>
      </c>
      <c s="37">
        <v>2</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58</v>
      </c>
    </row>
    <row r="154" spans="1:16" ht="12.75">
      <c r="A154" t="s">
        <v>49</v>
      </c>
      <c s="34" t="s">
        <v>50</v>
      </c>
      <c s="34" t="s">
        <v>392</v>
      </c>
      <c s="35" t="s">
        <v>5</v>
      </c>
      <c s="6" t="s">
        <v>393</v>
      </c>
      <c s="36" t="s">
        <v>53</v>
      </c>
      <c s="37">
        <v>2</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58</v>
      </c>
    </row>
    <row r="158" spans="1:16" ht="25.5">
      <c r="A158" t="s">
        <v>49</v>
      </c>
      <c s="34" t="s">
        <v>61</v>
      </c>
      <c s="34" t="s">
        <v>728</v>
      </c>
      <c s="35" t="s">
        <v>5</v>
      </c>
      <c s="6" t="s">
        <v>729</v>
      </c>
      <c s="36" t="s">
        <v>53</v>
      </c>
      <c s="37">
        <v>1</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58</v>
      </c>
    </row>
    <row r="162" spans="1:16" ht="25.5">
      <c r="A162" t="s">
        <v>49</v>
      </c>
      <c s="34" t="s">
        <v>65</v>
      </c>
      <c s="34" t="s">
        <v>730</v>
      </c>
      <c s="35" t="s">
        <v>5</v>
      </c>
      <c s="6" t="s">
        <v>731</v>
      </c>
      <c s="36" t="s">
        <v>53</v>
      </c>
      <c s="37">
        <v>1</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68</v>
      </c>
      <c s="34" t="s">
        <v>732</v>
      </c>
      <c s="35" t="s">
        <v>5</v>
      </c>
      <c s="6" t="s">
        <v>733</v>
      </c>
      <c s="36" t="s">
        <v>53</v>
      </c>
      <c s="37">
        <v>1</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58</v>
      </c>
    </row>
    <row r="170" spans="1:16" ht="12.75">
      <c r="A170" t="s">
        <v>49</v>
      </c>
      <c s="34" t="s">
        <v>71</v>
      </c>
      <c s="34" t="s">
        <v>734</v>
      </c>
      <c s="35" t="s">
        <v>5</v>
      </c>
      <c s="6" t="s">
        <v>735</v>
      </c>
      <c s="36" t="s">
        <v>53</v>
      </c>
      <c s="37">
        <v>1</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COUNTIFS(L8:L262,"=0",A8:A262,"P")+COUNTIFS(L8:L262,"",A8:A262,"P")+SUM(Q8:Q262)</f>
      </c>
    </row>
    <row r="8" spans="1:13" ht="12.75">
      <c r="A8" t="s">
        <v>44</v>
      </c>
      <c r="C8" s="28" t="s">
        <v>738</v>
      </c>
      <c r="E8" s="30" t="s">
        <v>737</v>
      </c>
      <c r="J8" s="29">
        <f>0+J9</f>
      </c>
      <c s="29">
        <f>0+K9</f>
      </c>
      <c s="29">
        <f>0+L9</f>
      </c>
      <c s="29">
        <f>0+M9</f>
      </c>
    </row>
    <row r="9" spans="1:13" ht="12.75">
      <c r="A9" t="s">
        <v>46</v>
      </c>
      <c r="C9" s="31" t="s">
        <v>46</v>
      </c>
      <c r="E9" s="33" t="s">
        <v>233</v>
      </c>
      <c r="J9" s="32">
        <f>0</f>
      </c>
      <c s="32">
        <f>0</f>
      </c>
      <c s="32">
        <f>0+L10+L14+L18+L22+L26+L30+L34+L38+L42+L46+L50+L54+L58+L62+L66+L70+L74+L78+L82+L86+L90+L94+L98+L102+L106+L110+L114+L118+L122+L126+L130+L134+L138+L142+L146+L150+L154+L158+L162+L166+L170+L174+L178+L182+L186+L190+L194+L198+L202+L206+L210+L214+L218+L222+L226+L230+L234+L238+L242+L246+L250+L254+L258+L262</f>
      </c>
      <c s="32">
        <f>0+M10+M14+M18+M22+M26+M30+M34+M38+M42+M46+M50+M54+M58+M62+M66+M70+M74+M78+M82+M86+M90+M94+M98+M102+M106+M110+M114+M118+M122+M126+M130+M134+M138+M142+M146+M150+M154+M158+M162+M166+M170+M174+M178+M182+M186+M190+M194+M198+M202+M206+M210+M214+M218+M222+M226+M230+M234+M238+M242+M246+M250+M254+M258+M262</f>
      </c>
    </row>
    <row r="10" spans="1:16" ht="25.5">
      <c r="A10" t="s">
        <v>49</v>
      </c>
      <c s="34" t="s">
        <v>103</v>
      </c>
      <c s="34" t="s">
        <v>739</v>
      </c>
      <c s="35" t="s">
        <v>5</v>
      </c>
      <c s="6" t="s">
        <v>740</v>
      </c>
      <c s="36" t="s">
        <v>64</v>
      </c>
      <c s="37">
        <v>270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25.5">
      <c r="A14" t="s">
        <v>49</v>
      </c>
      <c s="34" t="s">
        <v>27</v>
      </c>
      <c s="34" t="s">
        <v>741</v>
      </c>
      <c s="35" t="s">
        <v>5</v>
      </c>
      <c s="6" t="s">
        <v>742</v>
      </c>
      <c s="36" t="s">
        <v>64</v>
      </c>
      <c s="37">
        <v>15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25.5">
      <c r="A18" t="s">
        <v>49</v>
      </c>
      <c s="34" t="s">
        <v>26</v>
      </c>
      <c s="34" t="s">
        <v>743</v>
      </c>
      <c s="35" t="s">
        <v>5</v>
      </c>
      <c s="6" t="s">
        <v>744</v>
      </c>
      <c s="36" t="s">
        <v>64</v>
      </c>
      <c s="37">
        <v>160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58</v>
      </c>
    </row>
    <row r="22" spans="1:16" ht="25.5">
      <c r="A22" t="s">
        <v>49</v>
      </c>
      <c s="34" t="s">
        <v>112</v>
      </c>
      <c s="34" t="s">
        <v>584</v>
      </c>
      <c s="35" t="s">
        <v>5</v>
      </c>
      <c s="6" t="s">
        <v>585</v>
      </c>
      <c s="36" t="s">
        <v>64</v>
      </c>
      <c s="37">
        <v>240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25.5">
      <c r="A26" t="s">
        <v>49</v>
      </c>
      <c s="34" t="s">
        <v>115</v>
      </c>
      <c s="34" t="s">
        <v>417</v>
      </c>
      <c s="35" t="s">
        <v>5</v>
      </c>
      <c s="6" t="s">
        <v>418</v>
      </c>
      <c s="36" t="s">
        <v>64</v>
      </c>
      <c s="37">
        <v>630</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58</v>
      </c>
    </row>
    <row r="30" spans="1:16" ht="12.75">
      <c r="A30" t="s">
        <v>49</v>
      </c>
      <c s="34" t="s">
        <v>118</v>
      </c>
      <c s="34" t="s">
        <v>745</v>
      </c>
      <c s="35" t="s">
        <v>5</v>
      </c>
      <c s="6" t="s">
        <v>746</v>
      </c>
      <c s="36" t="s">
        <v>64</v>
      </c>
      <c s="37">
        <v>176</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58</v>
      </c>
    </row>
    <row r="34" spans="1:16" ht="25.5">
      <c r="A34" t="s">
        <v>49</v>
      </c>
      <c s="34" t="s">
        <v>121</v>
      </c>
      <c s="34" t="s">
        <v>511</v>
      </c>
      <c s="35" t="s">
        <v>5</v>
      </c>
      <c s="6" t="s">
        <v>512</v>
      </c>
      <c s="36" t="s">
        <v>53</v>
      </c>
      <c s="37">
        <v>630</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58</v>
      </c>
    </row>
    <row r="38" spans="1:16" ht="12.75">
      <c r="A38" t="s">
        <v>49</v>
      </c>
      <c s="34" t="s">
        <v>125</v>
      </c>
      <c s="34" t="s">
        <v>421</v>
      </c>
      <c s="35" t="s">
        <v>5</v>
      </c>
      <c s="6" t="s">
        <v>422</v>
      </c>
      <c s="36" t="s">
        <v>423</v>
      </c>
      <c s="37">
        <v>45</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58</v>
      </c>
    </row>
    <row r="42" spans="1:16" ht="12.75">
      <c r="A42" t="s">
        <v>49</v>
      </c>
      <c s="34" t="s">
        <v>128</v>
      </c>
      <c s="34" t="s">
        <v>72</v>
      </c>
      <c s="35" t="s">
        <v>5</v>
      </c>
      <c s="6" t="s">
        <v>73</v>
      </c>
      <c s="36" t="s">
        <v>64</v>
      </c>
      <c s="37">
        <v>86.7</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58</v>
      </c>
    </row>
    <row r="46" spans="1:16" ht="12.75">
      <c r="A46" t="s">
        <v>49</v>
      </c>
      <c s="34" t="s">
        <v>132</v>
      </c>
      <c s="34" t="s">
        <v>253</v>
      </c>
      <c s="35" t="s">
        <v>5</v>
      </c>
      <c s="6" t="s">
        <v>254</v>
      </c>
      <c s="36" t="s">
        <v>64</v>
      </c>
      <c s="37">
        <v>1000</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58</v>
      </c>
    </row>
    <row r="50" spans="1:16" ht="12.75">
      <c r="A50" t="s">
        <v>49</v>
      </c>
      <c s="34" t="s">
        <v>136</v>
      </c>
      <c s="34" t="s">
        <v>260</v>
      </c>
      <c s="35" t="s">
        <v>5</v>
      </c>
      <c s="6" t="s">
        <v>261</v>
      </c>
      <c s="36" t="s">
        <v>262</v>
      </c>
      <c s="37">
        <v>6.48</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58</v>
      </c>
    </row>
    <row r="54" spans="1:16" ht="12.75">
      <c r="A54" t="s">
        <v>49</v>
      </c>
      <c s="34" t="s">
        <v>140</v>
      </c>
      <c s="34" t="s">
        <v>265</v>
      </c>
      <c s="35" t="s">
        <v>5</v>
      </c>
      <c s="6" t="s">
        <v>266</v>
      </c>
      <c s="36" t="s">
        <v>64</v>
      </c>
      <c s="37">
        <v>540</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58</v>
      </c>
    </row>
    <row r="58" spans="1:16" ht="12.75">
      <c r="A58" t="s">
        <v>49</v>
      </c>
      <c s="34" t="s">
        <v>144</v>
      </c>
      <c s="34" t="s">
        <v>267</v>
      </c>
      <c s="35" t="s">
        <v>5</v>
      </c>
      <c s="6" t="s">
        <v>268</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58</v>
      </c>
    </row>
    <row r="62" spans="1:16" ht="12.75">
      <c r="A62" t="s">
        <v>49</v>
      </c>
      <c s="34" t="s">
        <v>148</v>
      </c>
      <c s="34" t="s">
        <v>269</v>
      </c>
      <c s="35" t="s">
        <v>5</v>
      </c>
      <c s="6" t="s">
        <v>270</v>
      </c>
      <c s="36" t="s">
        <v>53</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58</v>
      </c>
    </row>
    <row r="66" spans="1:16" ht="12.75">
      <c r="A66" t="s">
        <v>49</v>
      </c>
      <c s="34" t="s">
        <v>152</v>
      </c>
      <c s="34" t="s">
        <v>747</v>
      </c>
      <c s="35" t="s">
        <v>5</v>
      </c>
      <c s="6" t="s">
        <v>748</v>
      </c>
      <c s="36" t="s">
        <v>64</v>
      </c>
      <c s="37">
        <v>480</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58</v>
      </c>
    </row>
    <row r="70" spans="1:16" ht="12.75">
      <c r="A70" t="s">
        <v>49</v>
      </c>
      <c s="34" t="s">
        <v>156</v>
      </c>
      <c s="34" t="s">
        <v>749</v>
      </c>
      <c s="35" t="s">
        <v>5</v>
      </c>
      <c s="6" t="s">
        <v>750</v>
      </c>
      <c s="36" t="s">
        <v>64</v>
      </c>
      <c s="37">
        <v>480</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58</v>
      </c>
    </row>
    <row r="74" spans="1:16" ht="12.75">
      <c r="A74" t="s">
        <v>49</v>
      </c>
      <c s="34" t="s">
        <v>160</v>
      </c>
      <c s="34" t="s">
        <v>751</v>
      </c>
      <c s="35" t="s">
        <v>5</v>
      </c>
      <c s="6" t="s">
        <v>752</v>
      </c>
      <c s="36" t="s">
        <v>53</v>
      </c>
      <c s="37">
        <v>2</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58</v>
      </c>
    </row>
    <row r="78" spans="1:16" ht="12.75">
      <c r="A78" t="s">
        <v>49</v>
      </c>
      <c s="34" t="s">
        <v>164</v>
      </c>
      <c s="34" t="s">
        <v>753</v>
      </c>
      <c s="35" t="s">
        <v>5</v>
      </c>
      <c s="6" t="s">
        <v>754</v>
      </c>
      <c s="36" t="s">
        <v>53</v>
      </c>
      <c s="37">
        <v>2</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58</v>
      </c>
    </row>
    <row r="82" spans="1:16" ht="12.75">
      <c r="A82" t="s">
        <v>49</v>
      </c>
      <c s="34" t="s">
        <v>168</v>
      </c>
      <c s="34" t="s">
        <v>296</v>
      </c>
      <c s="35" t="s">
        <v>5</v>
      </c>
      <c s="6" t="s">
        <v>297</v>
      </c>
      <c s="36" t="s">
        <v>53</v>
      </c>
      <c s="37">
        <v>8</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58</v>
      </c>
    </row>
    <row r="86" spans="1:16" ht="12.75">
      <c r="A86" t="s">
        <v>49</v>
      </c>
      <c s="34" t="s">
        <v>172</v>
      </c>
      <c s="34" t="s">
        <v>755</v>
      </c>
      <c s="35" t="s">
        <v>5</v>
      </c>
      <c s="6" t="s">
        <v>756</v>
      </c>
      <c s="36" t="s">
        <v>53</v>
      </c>
      <c s="37">
        <v>8</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58</v>
      </c>
    </row>
    <row r="90" spans="1:16" ht="12.75">
      <c r="A90" t="s">
        <v>49</v>
      </c>
      <c s="34" t="s">
        <v>176</v>
      </c>
      <c s="34" t="s">
        <v>300</v>
      </c>
      <c s="35" t="s">
        <v>5</v>
      </c>
      <c s="6" t="s">
        <v>301</v>
      </c>
      <c s="36" t="s">
        <v>53</v>
      </c>
      <c s="37">
        <v>8</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58</v>
      </c>
    </row>
    <row r="94" spans="1:16" ht="12.75">
      <c r="A94" t="s">
        <v>49</v>
      </c>
      <c s="34" t="s">
        <v>180</v>
      </c>
      <c s="34" t="s">
        <v>302</v>
      </c>
      <c s="35" t="s">
        <v>5</v>
      </c>
      <c s="6" t="s">
        <v>303</v>
      </c>
      <c s="36" t="s">
        <v>53</v>
      </c>
      <c s="37">
        <v>8</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58</v>
      </c>
    </row>
    <row r="98" spans="1:16" ht="12.75">
      <c r="A98" t="s">
        <v>49</v>
      </c>
      <c s="34" t="s">
        <v>184</v>
      </c>
      <c s="34" t="s">
        <v>304</v>
      </c>
      <c s="35" t="s">
        <v>5</v>
      </c>
      <c s="6" t="s">
        <v>305</v>
      </c>
      <c s="36" t="s">
        <v>53</v>
      </c>
      <c s="37">
        <v>8</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58</v>
      </c>
    </row>
    <row r="102" spans="1:16" ht="12.75">
      <c r="A102" t="s">
        <v>49</v>
      </c>
      <c s="34" t="s">
        <v>188</v>
      </c>
      <c s="34" t="s">
        <v>306</v>
      </c>
      <c s="35" t="s">
        <v>5</v>
      </c>
      <c s="6" t="s">
        <v>307</v>
      </c>
      <c s="36" t="s">
        <v>53</v>
      </c>
      <c s="37">
        <v>8</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58</v>
      </c>
    </row>
    <row r="106" spans="1:16" ht="12.75">
      <c r="A106" t="s">
        <v>49</v>
      </c>
      <c s="34" t="s">
        <v>192</v>
      </c>
      <c s="34" t="s">
        <v>677</v>
      </c>
      <c s="35" t="s">
        <v>5</v>
      </c>
      <c s="6" t="s">
        <v>678</v>
      </c>
      <c s="36" t="s">
        <v>53</v>
      </c>
      <c s="37">
        <v>8</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58</v>
      </c>
    </row>
    <row r="110" spans="1:16" ht="12.75">
      <c r="A110" t="s">
        <v>49</v>
      </c>
      <c s="34" t="s">
        <v>196</v>
      </c>
      <c s="34" t="s">
        <v>679</v>
      </c>
      <c s="35" t="s">
        <v>5</v>
      </c>
      <c s="6" t="s">
        <v>680</v>
      </c>
      <c s="36" t="s">
        <v>53</v>
      </c>
      <c s="37">
        <v>8</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58</v>
      </c>
    </row>
    <row r="114" spans="1:16" ht="12.75">
      <c r="A114" t="s">
        <v>49</v>
      </c>
      <c s="34" t="s">
        <v>200</v>
      </c>
      <c s="34" t="s">
        <v>316</v>
      </c>
      <c s="35" t="s">
        <v>5</v>
      </c>
      <c s="6" t="s">
        <v>317</v>
      </c>
      <c s="36" t="s">
        <v>53</v>
      </c>
      <c s="37">
        <v>8</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58</v>
      </c>
    </row>
    <row r="118" spans="1:16" ht="12.75">
      <c r="A118" t="s">
        <v>49</v>
      </c>
      <c s="34" t="s">
        <v>204</v>
      </c>
      <c s="34" t="s">
        <v>318</v>
      </c>
      <c s="35" t="s">
        <v>5</v>
      </c>
      <c s="6" t="s">
        <v>319</v>
      </c>
      <c s="36" t="s">
        <v>53</v>
      </c>
      <c s="37">
        <v>8</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58</v>
      </c>
    </row>
    <row r="122" spans="1:16" ht="12.75">
      <c r="A122" t="s">
        <v>49</v>
      </c>
      <c s="34" t="s">
        <v>208</v>
      </c>
      <c s="34" t="s">
        <v>322</v>
      </c>
      <c s="35" t="s">
        <v>5</v>
      </c>
      <c s="6" t="s">
        <v>323</v>
      </c>
      <c s="36" t="s">
        <v>53</v>
      </c>
      <c s="37">
        <v>96</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58</v>
      </c>
    </row>
    <row r="126" spans="1:16" ht="12.75">
      <c r="A126" t="s">
        <v>49</v>
      </c>
      <c s="34" t="s">
        <v>212</v>
      </c>
      <c s="34" t="s">
        <v>757</v>
      </c>
      <c s="35" t="s">
        <v>5</v>
      </c>
      <c s="6" t="s">
        <v>758</v>
      </c>
      <c s="36" t="s">
        <v>53</v>
      </c>
      <c s="37">
        <v>96</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58</v>
      </c>
    </row>
    <row r="130" spans="1:16" ht="12.75">
      <c r="A130" t="s">
        <v>49</v>
      </c>
      <c s="34" t="s">
        <v>214</v>
      </c>
      <c s="34" t="s">
        <v>759</v>
      </c>
      <c s="35" t="s">
        <v>5</v>
      </c>
      <c s="6" t="s">
        <v>760</v>
      </c>
      <c s="36" t="s">
        <v>53</v>
      </c>
      <c s="37">
        <v>96</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58</v>
      </c>
    </row>
    <row r="134" spans="1:16" ht="12.75">
      <c r="A134" t="s">
        <v>49</v>
      </c>
      <c s="34" t="s">
        <v>218</v>
      </c>
      <c s="34" t="s">
        <v>330</v>
      </c>
      <c s="35" t="s">
        <v>5</v>
      </c>
      <c s="6" t="s">
        <v>331</v>
      </c>
      <c s="36" t="s">
        <v>332</v>
      </c>
      <c s="37">
        <v>96</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58</v>
      </c>
    </row>
    <row r="138" spans="1:16" ht="12.75">
      <c r="A138" t="s">
        <v>49</v>
      </c>
      <c s="34" t="s">
        <v>220</v>
      </c>
      <c s="34" t="s">
        <v>430</v>
      </c>
      <c s="35" t="s">
        <v>5</v>
      </c>
      <c s="6" t="s">
        <v>431</v>
      </c>
      <c s="36" t="s">
        <v>432</v>
      </c>
      <c s="37">
        <v>101.6</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58</v>
      </c>
    </row>
    <row r="142" spans="1:16" ht="12.75">
      <c r="A142" t="s">
        <v>49</v>
      </c>
      <c s="34" t="s">
        <v>222</v>
      </c>
      <c s="34" t="s">
        <v>433</v>
      </c>
      <c s="35" t="s">
        <v>5</v>
      </c>
      <c s="6" t="s">
        <v>434</v>
      </c>
      <c s="36" t="s">
        <v>432</v>
      </c>
      <c s="37">
        <v>101.6</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58</v>
      </c>
    </row>
    <row r="146" spans="1:16" ht="12.75">
      <c r="A146" t="s">
        <v>49</v>
      </c>
      <c s="34" t="s">
        <v>224</v>
      </c>
      <c s="34" t="s">
        <v>681</v>
      </c>
      <c s="35" t="s">
        <v>5</v>
      </c>
      <c s="6" t="s">
        <v>682</v>
      </c>
      <c s="36" t="s">
        <v>53</v>
      </c>
      <c s="37">
        <v>574</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58</v>
      </c>
    </row>
    <row r="150" spans="1:16" ht="12.75">
      <c r="A150" t="s">
        <v>49</v>
      </c>
      <c s="34" t="s">
        <v>227</v>
      </c>
      <c s="34" t="s">
        <v>761</v>
      </c>
      <c s="35" t="s">
        <v>5</v>
      </c>
      <c s="6" t="s">
        <v>762</v>
      </c>
      <c s="36" t="s">
        <v>53</v>
      </c>
      <c s="37">
        <v>578</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58</v>
      </c>
    </row>
    <row r="154" spans="1:16" ht="12.75">
      <c r="A154" t="s">
        <v>49</v>
      </c>
      <c s="34" t="s">
        <v>50</v>
      </c>
      <c s="34" t="s">
        <v>683</v>
      </c>
      <c s="35" t="s">
        <v>5</v>
      </c>
      <c s="6" t="s">
        <v>684</v>
      </c>
      <c s="36" t="s">
        <v>53</v>
      </c>
      <c s="37">
        <v>1152</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58</v>
      </c>
    </row>
    <row r="158" spans="1:16" ht="12.75">
      <c r="A158" t="s">
        <v>49</v>
      </c>
      <c s="34" t="s">
        <v>61</v>
      </c>
      <c s="34" t="s">
        <v>685</v>
      </c>
      <c s="35" t="s">
        <v>5</v>
      </c>
      <c s="6" t="s">
        <v>686</v>
      </c>
      <c s="36" t="s">
        <v>53</v>
      </c>
      <c s="37">
        <v>21</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58</v>
      </c>
    </row>
    <row r="162" spans="1:16" ht="12.75">
      <c r="A162" t="s">
        <v>49</v>
      </c>
      <c s="34" t="s">
        <v>65</v>
      </c>
      <c s="34" t="s">
        <v>687</v>
      </c>
      <c s="35" t="s">
        <v>5</v>
      </c>
      <c s="6" t="s">
        <v>688</v>
      </c>
      <c s="36" t="s">
        <v>53</v>
      </c>
      <c s="37">
        <v>21</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58</v>
      </c>
    </row>
    <row r="166" spans="1:16" ht="12.75">
      <c r="A166" t="s">
        <v>49</v>
      </c>
      <c s="34" t="s">
        <v>68</v>
      </c>
      <c s="34" t="s">
        <v>763</v>
      </c>
      <c s="35" t="s">
        <v>5</v>
      </c>
      <c s="6" t="s">
        <v>764</v>
      </c>
      <c s="36" t="s">
        <v>53</v>
      </c>
      <c s="37">
        <v>1</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58</v>
      </c>
    </row>
    <row r="170" spans="1:16" ht="12.75">
      <c r="A170" t="s">
        <v>49</v>
      </c>
      <c s="34" t="s">
        <v>71</v>
      </c>
      <c s="34" t="s">
        <v>344</v>
      </c>
      <c s="35" t="s">
        <v>5</v>
      </c>
      <c s="6" t="s">
        <v>345</v>
      </c>
      <c s="36" t="s">
        <v>53</v>
      </c>
      <c s="37">
        <v>1</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58</v>
      </c>
    </row>
    <row r="174" spans="1:16" ht="12.75">
      <c r="A174" t="s">
        <v>49</v>
      </c>
      <c s="34" t="s">
        <v>74</v>
      </c>
      <c s="34" t="s">
        <v>347</v>
      </c>
      <c s="35" t="s">
        <v>5</v>
      </c>
      <c s="6" t="s">
        <v>348</v>
      </c>
      <c s="36" t="s">
        <v>53</v>
      </c>
      <c s="37">
        <v>2</v>
      </c>
      <c s="36">
        <v>0</v>
      </c>
      <c s="36">
        <f>ROUND(G174*H174,6)</f>
      </c>
      <c r="L174" s="38">
        <v>0</v>
      </c>
      <c s="32">
        <f>ROUND(ROUND(L174,2)*ROUND(G174,3),2)</f>
      </c>
      <c s="36" t="s">
        <v>54</v>
      </c>
      <c>
        <f>(M174*21)/100</f>
      </c>
      <c t="s">
        <v>27</v>
      </c>
    </row>
    <row r="175" spans="1:5" ht="12.75">
      <c r="A175" s="35" t="s">
        <v>55</v>
      </c>
      <c r="E175" s="39" t="s">
        <v>5</v>
      </c>
    </row>
    <row r="176" spans="1:5" ht="12.75">
      <c r="A176" s="35" t="s">
        <v>56</v>
      </c>
      <c r="E176" s="40" t="s">
        <v>5</v>
      </c>
    </row>
    <row r="177" spans="1:5" ht="12.75">
      <c r="A177" t="s">
        <v>57</v>
      </c>
      <c r="E177" s="39" t="s">
        <v>58</v>
      </c>
    </row>
    <row r="178" spans="1:16" ht="12.75">
      <c r="A178" t="s">
        <v>49</v>
      </c>
      <c s="34" t="s">
        <v>77</v>
      </c>
      <c s="34" t="s">
        <v>350</v>
      </c>
      <c s="35" t="s">
        <v>5</v>
      </c>
      <c s="6" t="s">
        <v>351</v>
      </c>
      <c s="36" t="s">
        <v>53</v>
      </c>
      <c s="37">
        <v>2</v>
      </c>
      <c s="36">
        <v>0</v>
      </c>
      <c s="36">
        <f>ROUND(G178*H178,6)</f>
      </c>
      <c r="L178" s="38">
        <v>0</v>
      </c>
      <c s="32">
        <f>ROUND(ROUND(L178,2)*ROUND(G178,3),2)</f>
      </c>
      <c s="36" t="s">
        <v>54</v>
      </c>
      <c>
        <f>(M178*21)/100</f>
      </c>
      <c t="s">
        <v>27</v>
      </c>
    </row>
    <row r="179" spans="1:5" ht="12.75">
      <c r="A179" s="35" t="s">
        <v>55</v>
      </c>
      <c r="E179" s="39" t="s">
        <v>5</v>
      </c>
    </row>
    <row r="180" spans="1:5" ht="12.75">
      <c r="A180" s="35" t="s">
        <v>56</v>
      </c>
      <c r="E180" s="40" t="s">
        <v>5</v>
      </c>
    </row>
    <row r="181" spans="1:5" ht="12.75">
      <c r="A181" t="s">
        <v>57</v>
      </c>
      <c r="E181" s="39" t="s">
        <v>58</v>
      </c>
    </row>
    <row r="182" spans="1:16" ht="12.75">
      <c r="A182" t="s">
        <v>49</v>
      </c>
      <c s="34" t="s">
        <v>80</v>
      </c>
      <c s="34" t="s">
        <v>353</v>
      </c>
      <c s="35" t="s">
        <v>5</v>
      </c>
      <c s="6" t="s">
        <v>354</v>
      </c>
      <c s="36" t="s">
        <v>53</v>
      </c>
      <c s="37">
        <v>2</v>
      </c>
      <c s="36">
        <v>0</v>
      </c>
      <c s="36">
        <f>ROUND(G182*H182,6)</f>
      </c>
      <c r="L182" s="38">
        <v>0</v>
      </c>
      <c s="32">
        <f>ROUND(ROUND(L182,2)*ROUND(G182,3),2)</f>
      </c>
      <c s="36" t="s">
        <v>54</v>
      </c>
      <c>
        <f>(M182*21)/100</f>
      </c>
      <c t="s">
        <v>27</v>
      </c>
    </row>
    <row r="183" spans="1:5" ht="12.75">
      <c r="A183" s="35" t="s">
        <v>55</v>
      </c>
      <c r="E183" s="39" t="s">
        <v>5</v>
      </c>
    </row>
    <row r="184" spans="1:5" ht="12.75">
      <c r="A184" s="35" t="s">
        <v>56</v>
      </c>
      <c r="E184" s="40" t="s">
        <v>5</v>
      </c>
    </row>
    <row r="185" spans="1:5" ht="12.75">
      <c r="A185" t="s">
        <v>57</v>
      </c>
      <c r="E185" s="39" t="s">
        <v>58</v>
      </c>
    </row>
    <row r="186" spans="1:16" ht="12.75">
      <c r="A186" t="s">
        <v>49</v>
      </c>
      <c s="34" t="s">
        <v>83</v>
      </c>
      <c s="34" t="s">
        <v>765</v>
      </c>
      <c s="35" t="s">
        <v>5</v>
      </c>
      <c s="6" t="s">
        <v>766</v>
      </c>
      <c s="36" t="s">
        <v>53</v>
      </c>
      <c s="37">
        <v>2</v>
      </c>
      <c s="36">
        <v>0</v>
      </c>
      <c s="36">
        <f>ROUND(G186*H186,6)</f>
      </c>
      <c r="L186" s="38">
        <v>0</v>
      </c>
      <c s="32">
        <f>ROUND(ROUND(L186,2)*ROUND(G186,3),2)</f>
      </c>
      <c s="36" t="s">
        <v>54</v>
      </c>
      <c>
        <f>(M186*21)/100</f>
      </c>
      <c t="s">
        <v>27</v>
      </c>
    </row>
    <row r="187" spans="1:5" ht="12.75">
      <c r="A187" s="35" t="s">
        <v>55</v>
      </c>
      <c r="E187" s="39" t="s">
        <v>5</v>
      </c>
    </row>
    <row r="188" spans="1:5" ht="12.75">
      <c r="A188" s="35" t="s">
        <v>56</v>
      </c>
      <c r="E188" s="40" t="s">
        <v>5</v>
      </c>
    </row>
    <row r="189" spans="1:5" ht="12.75">
      <c r="A189" t="s">
        <v>57</v>
      </c>
      <c r="E189" s="39" t="s">
        <v>58</v>
      </c>
    </row>
    <row r="190" spans="1:16" ht="12.75">
      <c r="A190" t="s">
        <v>49</v>
      </c>
      <c s="34" t="s">
        <v>86</v>
      </c>
      <c s="34" t="s">
        <v>767</v>
      </c>
      <c s="35" t="s">
        <v>5</v>
      </c>
      <c s="6" t="s">
        <v>768</v>
      </c>
      <c s="36" t="s">
        <v>53</v>
      </c>
      <c s="37">
        <v>2</v>
      </c>
      <c s="36">
        <v>0</v>
      </c>
      <c s="36">
        <f>ROUND(G190*H190,6)</f>
      </c>
      <c r="L190" s="38">
        <v>0</v>
      </c>
      <c s="32">
        <f>ROUND(ROUND(L190,2)*ROUND(G190,3),2)</f>
      </c>
      <c s="36" t="s">
        <v>54</v>
      </c>
      <c>
        <f>(M190*21)/100</f>
      </c>
      <c t="s">
        <v>27</v>
      </c>
    </row>
    <row r="191" spans="1:5" ht="12.75">
      <c r="A191" s="35" t="s">
        <v>55</v>
      </c>
      <c r="E191" s="39" t="s">
        <v>5</v>
      </c>
    </row>
    <row r="192" spans="1:5" ht="12.75">
      <c r="A192" s="35" t="s">
        <v>56</v>
      </c>
      <c r="E192" s="40" t="s">
        <v>5</v>
      </c>
    </row>
    <row r="193" spans="1:5" ht="12.75">
      <c r="A193" t="s">
        <v>57</v>
      </c>
      <c r="E193" s="39" t="s">
        <v>58</v>
      </c>
    </row>
    <row r="194" spans="1:16" ht="12.75">
      <c r="A194" t="s">
        <v>49</v>
      </c>
      <c s="34" t="s">
        <v>89</v>
      </c>
      <c s="34" t="s">
        <v>769</v>
      </c>
      <c s="35" t="s">
        <v>5</v>
      </c>
      <c s="6" t="s">
        <v>770</v>
      </c>
      <c s="36" t="s">
        <v>53</v>
      </c>
      <c s="37">
        <v>2</v>
      </c>
      <c s="36">
        <v>0</v>
      </c>
      <c s="36">
        <f>ROUND(G194*H194,6)</f>
      </c>
      <c r="L194" s="38">
        <v>0</v>
      </c>
      <c s="32">
        <f>ROUND(ROUND(L194,2)*ROUND(G194,3),2)</f>
      </c>
      <c s="36" t="s">
        <v>54</v>
      </c>
      <c>
        <f>(M194*21)/100</f>
      </c>
      <c t="s">
        <v>27</v>
      </c>
    </row>
    <row r="195" spans="1:5" ht="12.75">
      <c r="A195" s="35" t="s">
        <v>55</v>
      </c>
      <c r="E195" s="39" t="s">
        <v>5</v>
      </c>
    </row>
    <row r="196" spans="1:5" ht="12.75">
      <c r="A196" s="35" t="s">
        <v>56</v>
      </c>
      <c r="E196" s="40" t="s">
        <v>5</v>
      </c>
    </row>
    <row r="197" spans="1:5" ht="12.75">
      <c r="A197" t="s">
        <v>57</v>
      </c>
      <c r="E197" s="39" t="s">
        <v>58</v>
      </c>
    </row>
    <row r="198" spans="1:16" ht="12.75">
      <c r="A198" t="s">
        <v>49</v>
      </c>
      <c s="34" t="s">
        <v>93</v>
      </c>
      <c s="34" t="s">
        <v>771</v>
      </c>
      <c s="35" t="s">
        <v>5</v>
      </c>
      <c s="6" t="s">
        <v>772</v>
      </c>
      <c s="36" t="s">
        <v>53</v>
      </c>
      <c s="37">
        <v>2</v>
      </c>
      <c s="36">
        <v>0</v>
      </c>
      <c s="36">
        <f>ROUND(G198*H198,6)</f>
      </c>
      <c r="L198" s="38">
        <v>0</v>
      </c>
      <c s="32">
        <f>ROUND(ROUND(L198,2)*ROUND(G198,3),2)</f>
      </c>
      <c s="36" t="s">
        <v>54</v>
      </c>
      <c>
        <f>(M198*21)/100</f>
      </c>
      <c t="s">
        <v>27</v>
      </c>
    </row>
    <row r="199" spans="1:5" ht="12.75">
      <c r="A199" s="35" t="s">
        <v>55</v>
      </c>
      <c r="E199" s="39" t="s">
        <v>5</v>
      </c>
    </row>
    <row r="200" spans="1:5" ht="12.75">
      <c r="A200" s="35" t="s">
        <v>56</v>
      </c>
      <c r="E200" s="40" t="s">
        <v>5</v>
      </c>
    </row>
    <row r="201" spans="1:5" ht="12.75">
      <c r="A201" t="s">
        <v>57</v>
      </c>
      <c r="E201" s="39" t="s">
        <v>58</v>
      </c>
    </row>
    <row r="202" spans="1:16" ht="12.75">
      <c r="A202" t="s">
        <v>49</v>
      </c>
      <c s="34" t="s">
        <v>96</v>
      </c>
      <c s="34" t="s">
        <v>773</v>
      </c>
      <c s="35" t="s">
        <v>5</v>
      </c>
      <c s="6" t="s">
        <v>774</v>
      </c>
      <c s="36" t="s">
        <v>53</v>
      </c>
      <c s="37">
        <v>4</v>
      </c>
      <c s="36">
        <v>0</v>
      </c>
      <c s="36">
        <f>ROUND(G202*H202,6)</f>
      </c>
      <c r="L202" s="38">
        <v>0</v>
      </c>
      <c s="32">
        <f>ROUND(ROUND(L202,2)*ROUND(G202,3),2)</f>
      </c>
      <c s="36" t="s">
        <v>54</v>
      </c>
      <c>
        <f>(M202*21)/100</f>
      </c>
      <c t="s">
        <v>27</v>
      </c>
    </row>
    <row r="203" spans="1:5" ht="12.75">
      <c r="A203" s="35" t="s">
        <v>55</v>
      </c>
      <c r="E203" s="39" t="s">
        <v>5</v>
      </c>
    </row>
    <row r="204" spans="1:5" ht="12.75">
      <c r="A204" s="35" t="s">
        <v>56</v>
      </c>
      <c r="E204" s="40" t="s">
        <v>5</v>
      </c>
    </row>
    <row r="205" spans="1:5" ht="12.75">
      <c r="A205" t="s">
        <v>57</v>
      </c>
      <c r="E205" s="39" t="s">
        <v>58</v>
      </c>
    </row>
    <row r="206" spans="1:16" ht="12.75">
      <c r="A206" t="s">
        <v>49</v>
      </c>
      <c s="34" t="s">
        <v>337</v>
      </c>
      <c s="34" t="s">
        <v>775</v>
      </c>
      <c s="35" t="s">
        <v>5</v>
      </c>
      <c s="6" t="s">
        <v>776</v>
      </c>
      <c s="36" t="s">
        <v>53</v>
      </c>
      <c s="37">
        <v>4</v>
      </c>
      <c s="36">
        <v>0</v>
      </c>
      <c s="36">
        <f>ROUND(G206*H206,6)</f>
      </c>
      <c r="L206" s="38">
        <v>0</v>
      </c>
      <c s="32">
        <f>ROUND(ROUND(L206,2)*ROUND(G206,3),2)</f>
      </c>
      <c s="36" t="s">
        <v>54</v>
      </c>
      <c>
        <f>(M206*21)/100</f>
      </c>
      <c t="s">
        <v>27</v>
      </c>
    </row>
    <row r="207" spans="1:5" ht="12.75">
      <c r="A207" s="35" t="s">
        <v>55</v>
      </c>
      <c r="E207" s="39" t="s">
        <v>5</v>
      </c>
    </row>
    <row r="208" spans="1:5" ht="12.75">
      <c r="A208" s="35" t="s">
        <v>56</v>
      </c>
      <c r="E208" s="40" t="s">
        <v>5</v>
      </c>
    </row>
    <row r="209" spans="1:5" ht="12.75">
      <c r="A209" t="s">
        <v>57</v>
      </c>
      <c r="E209" s="39" t="s">
        <v>58</v>
      </c>
    </row>
    <row r="210" spans="1:16" ht="12.75">
      <c r="A210" t="s">
        <v>49</v>
      </c>
      <c s="34" t="s">
        <v>340</v>
      </c>
      <c s="34" t="s">
        <v>777</v>
      </c>
      <c s="35" t="s">
        <v>5</v>
      </c>
      <c s="6" t="s">
        <v>778</v>
      </c>
      <c s="36" t="s">
        <v>53</v>
      </c>
      <c s="37">
        <v>4</v>
      </c>
      <c s="36">
        <v>0</v>
      </c>
      <c s="36">
        <f>ROUND(G210*H210,6)</f>
      </c>
      <c r="L210" s="38">
        <v>0</v>
      </c>
      <c s="32">
        <f>ROUND(ROUND(L210,2)*ROUND(G210,3),2)</f>
      </c>
      <c s="36" t="s">
        <v>54</v>
      </c>
      <c>
        <f>(M210*21)/100</f>
      </c>
      <c t="s">
        <v>27</v>
      </c>
    </row>
    <row r="211" spans="1:5" ht="12.75">
      <c r="A211" s="35" t="s">
        <v>55</v>
      </c>
      <c r="E211" s="39" t="s">
        <v>5</v>
      </c>
    </row>
    <row r="212" spans="1:5" ht="12.75">
      <c r="A212" s="35" t="s">
        <v>56</v>
      </c>
      <c r="E212" s="40" t="s">
        <v>5</v>
      </c>
    </row>
    <row r="213" spans="1:5" ht="12.75">
      <c r="A213" t="s">
        <v>57</v>
      </c>
      <c r="E213" s="39" t="s">
        <v>58</v>
      </c>
    </row>
    <row r="214" spans="1:16" ht="12.75">
      <c r="A214" t="s">
        <v>49</v>
      </c>
      <c s="34" t="s">
        <v>343</v>
      </c>
      <c s="34" t="s">
        <v>362</v>
      </c>
      <c s="35" t="s">
        <v>5</v>
      </c>
      <c s="6" t="s">
        <v>363</v>
      </c>
      <c s="36" t="s">
        <v>64</v>
      </c>
      <c s="37">
        <v>16</v>
      </c>
      <c s="36">
        <v>0</v>
      </c>
      <c s="36">
        <f>ROUND(G214*H214,6)</f>
      </c>
      <c r="L214" s="38">
        <v>0</v>
      </c>
      <c s="32">
        <f>ROUND(ROUND(L214,2)*ROUND(G214,3),2)</f>
      </c>
      <c s="36" t="s">
        <v>54</v>
      </c>
      <c>
        <f>(M214*21)/100</f>
      </c>
      <c t="s">
        <v>27</v>
      </c>
    </row>
    <row r="215" spans="1:5" ht="12.75">
      <c r="A215" s="35" t="s">
        <v>55</v>
      </c>
      <c r="E215" s="39" t="s">
        <v>5</v>
      </c>
    </row>
    <row r="216" spans="1:5" ht="12.75">
      <c r="A216" s="35" t="s">
        <v>56</v>
      </c>
      <c r="E216" s="40" t="s">
        <v>5</v>
      </c>
    </row>
    <row r="217" spans="1:5" ht="12.75">
      <c r="A217" t="s">
        <v>57</v>
      </c>
      <c r="E217" s="39" t="s">
        <v>58</v>
      </c>
    </row>
    <row r="218" spans="1:16" ht="12.75">
      <c r="A218" t="s">
        <v>49</v>
      </c>
      <c s="34" t="s">
        <v>346</v>
      </c>
      <c s="34" t="s">
        <v>365</v>
      </c>
      <c s="35" t="s">
        <v>5</v>
      </c>
      <c s="6" t="s">
        <v>366</v>
      </c>
      <c s="36" t="s">
        <v>64</v>
      </c>
      <c s="37">
        <v>16</v>
      </c>
      <c s="36">
        <v>0</v>
      </c>
      <c s="36">
        <f>ROUND(G218*H218,6)</f>
      </c>
      <c r="L218" s="38">
        <v>0</v>
      </c>
      <c s="32">
        <f>ROUND(ROUND(L218,2)*ROUND(G218,3),2)</f>
      </c>
      <c s="36" t="s">
        <v>54</v>
      </c>
      <c>
        <f>(M218*21)/100</f>
      </c>
      <c t="s">
        <v>27</v>
      </c>
    </row>
    <row r="219" spans="1:5" ht="12.75">
      <c r="A219" s="35" t="s">
        <v>55</v>
      </c>
      <c r="E219" s="39" t="s">
        <v>5</v>
      </c>
    </row>
    <row r="220" spans="1:5" ht="12.75">
      <c r="A220" s="35" t="s">
        <v>56</v>
      </c>
      <c r="E220" s="40" t="s">
        <v>5</v>
      </c>
    </row>
    <row r="221" spans="1:5" ht="12.75">
      <c r="A221" t="s">
        <v>57</v>
      </c>
      <c r="E221" s="39" t="s">
        <v>58</v>
      </c>
    </row>
    <row r="222" spans="1:16" ht="12.75">
      <c r="A222" t="s">
        <v>49</v>
      </c>
      <c s="34" t="s">
        <v>349</v>
      </c>
      <c s="34" t="s">
        <v>368</v>
      </c>
      <c s="35" t="s">
        <v>5</v>
      </c>
      <c s="6" t="s">
        <v>369</v>
      </c>
      <c s="36" t="s">
        <v>53</v>
      </c>
      <c s="37">
        <v>12</v>
      </c>
      <c s="36">
        <v>0</v>
      </c>
      <c s="36">
        <f>ROUND(G222*H222,6)</f>
      </c>
      <c r="L222" s="38">
        <v>0</v>
      </c>
      <c s="32">
        <f>ROUND(ROUND(L222,2)*ROUND(G222,3),2)</f>
      </c>
      <c s="36" t="s">
        <v>54</v>
      </c>
      <c>
        <f>(M222*21)/100</f>
      </c>
      <c t="s">
        <v>27</v>
      </c>
    </row>
    <row r="223" spans="1:5" ht="12.75">
      <c r="A223" s="35" t="s">
        <v>55</v>
      </c>
      <c r="E223" s="39" t="s">
        <v>5</v>
      </c>
    </row>
    <row r="224" spans="1:5" ht="12.75">
      <c r="A224" s="35" t="s">
        <v>56</v>
      </c>
      <c r="E224" s="40" t="s">
        <v>5</v>
      </c>
    </row>
    <row r="225" spans="1:5" ht="12.75">
      <c r="A225" t="s">
        <v>57</v>
      </c>
      <c r="E225" s="39" t="s">
        <v>58</v>
      </c>
    </row>
    <row r="226" spans="1:16" ht="12.75">
      <c r="A226" t="s">
        <v>49</v>
      </c>
      <c s="34" t="s">
        <v>352</v>
      </c>
      <c s="34" t="s">
        <v>371</v>
      </c>
      <c s="35" t="s">
        <v>5</v>
      </c>
      <c s="6" t="s">
        <v>372</v>
      </c>
      <c s="36" t="s">
        <v>53</v>
      </c>
      <c s="37">
        <v>12</v>
      </c>
      <c s="36">
        <v>0</v>
      </c>
      <c s="36">
        <f>ROUND(G226*H226,6)</f>
      </c>
      <c r="L226" s="38">
        <v>0</v>
      </c>
      <c s="32">
        <f>ROUND(ROUND(L226,2)*ROUND(G226,3),2)</f>
      </c>
      <c s="36" t="s">
        <v>54</v>
      </c>
      <c>
        <f>(M226*21)/100</f>
      </c>
      <c t="s">
        <v>27</v>
      </c>
    </row>
    <row r="227" spans="1:5" ht="12.75">
      <c r="A227" s="35" t="s">
        <v>55</v>
      </c>
      <c r="E227" s="39" t="s">
        <v>5</v>
      </c>
    </row>
    <row r="228" spans="1:5" ht="12.75">
      <c r="A228" s="35" t="s">
        <v>56</v>
      </c>
      <c r="E228" s="40" t="s">
        <v>5</v>
      </c>
    </row>
    <row r="229" spans="1:5" ht="12.75">
      <c r="A229" t="s">
        <v>57</v>
      </c>
      <c r="E229" s="39" t="s">
        <v>58</v>
      </c>
    </row>
    <row r="230" spans="1:16" ht="12.75">
      <c r="A230" t="s">
        <v>49</v>
      </c>
      <c s="34" t="s">
        <v>355</v>
      </c>
      <c s="34" t="s">
        <v>374</v>
      </c>
      <c s="35" t="s">
        <v>5</v>
      </c>
      <c s="6" t="s">
        <v>375</v>
      </c>
      <c s="36" t="s">
        <v>53</v>
      </c>
      <c s="37">
        <v>4</v>
      </c>
      <c s="36">
        <v>0</v>
      </c>
      <c s="36">
        <f>ROUND(G230*H230,6)</f>
      </c>
      <c r="L230" s="38">
        <v>0</v>
      </c>
      <c s="32">
        <f>ROUND(ROUND(L230,2)*ROUND(G230,3),2)</f>
      </c>
      <c s="36" t="s">
        <v>54</v>
      </c>
      <c>
        <f>(M230*21)/100</f>
      </c>
      <c t="s">
        <v>27</v>
      </c>
    </row>
    <row r="231" spans="1:5" ht="12.75">
      <c r="A231" s="35" t="s">
        <v>55</v>
      </c>
      <c r="E231" s="39" t="s">
        <v>5</v>
      </c>
    </row>
    <row r="232" spans="1:5" ht="12.75">
      <c r="A232" s="35" t="s">
        <v>56</v>
      </c>
      <c r="E232" s="40" t="s">
        <v>5</v>
      </c>
    </row>
    <row r="233" spans="1:5" ht="12.75">
      <c r="A233" t="s">
        <v>57</v>
      </c>
      <c r="E233" s="39" t="s">
        <v>58</v>
      </c>
    </row>
    <row r="234" spans="1:16" ht="12.75">
      <c r="A234" t="s">
        <v>49</v>
      </c>
      <c s="34" t="s">
        <v>358</v>
      </c>
      <c s="34" t="s">
        <v>377</v>
      </c>
      <c s="35" t="s">
        <v>5</v>
      </c>
      <c s="6" t="s">
        <v>378</v>
      </c>
      <c s="36" t="s">
        <v>53</v>
      </c>
      <c s="37">
        <v>4</v>
      </c>
      <c s="36">
        <v>0</v>
      </c>
      <c s="36">
        <f>ROUND(G234*H234,6)</f>
      </c>
      <c r="L234" s="38">
        <v>0</v>
      </c>
      <c s="32">
        <f>ROUND(ROUND(L234,2)*ROUND(G234,3),2)</f>
      </c>
      <c s="36" t="s">
        <v>54</v>
      </c>
      <c>
        <f>(M234*21)/100</f>
      </c>
      <c t="s">
        <v>27</v>
      </c>
    </row>
    <row r="235" spans="1:5" ht="12.75">
      <c r="A235" s="35" t="s">
        <v>55</v>
      </c>
      <c r="E235" s="39" t="s">
        <v>5</v>
      </c>
    </row>
    <row r="236" spans="1:5" ht="12.75">
      <c r="A236" s="35" t="s">
        <v>56</v>
      </c>
      <c r="E236" s="40" t="s">
        <v>5</v>
      </c>
    </row>
    <row r="237" spans="1:5" ht="12.75">
      <c r="A237" t="s">
        <v>57</v>
      </c>
      <c r="E237" s="39" t="s">
        <v>58</v>
      </c>
    </row>
    <row r="238" spans="1:16" ht="12.75">
      <c r="A238" t="s">
        <v>49</v>
      </c>
      <c s="34" t="s">
        <v>361</v>
      </c>
      <c s="34" t="s">
        <v>380</v>
      </c>
      <c s="35" t="s">
        <v>5</v>
      </c>
      <c s="6" t="s">
        <v>381</v>
      </c>
      <c s="36" t="s">
        <v>53</v>
      </c>
      <c s="37">
        <v>4</v>
      </c>
      <c s="36">
        <v>0</v>
      </c>
      <c s="36">
        <f>ROUND(G238*H238,6)</f>
      </c>
      <c r="L238" s="38">
        <v>0</v>
      </c>
      <c s="32">
        <f>ROUND(ROUND(L238,2)*ROUND(G238,3),2)</f>
      </c>
      <c s="36" t="s">
        <v>54</v>
      </c>
      <c>
        <f>(M238*21)/100</f>
      </c>
      <c t="s">
        <v>27</v>
      </c>
    </row>
    <row r="239" spans="1:5" ht="12.75">
      <c r="A239" s="35" t="s">
        <v>55</v>
      </c>
      <c r="E239" s="39" t="s">
        <v>5</v>
      </c>
    </row>
    <row r="240" spans="1:5" ht="12.75">
      <c r="A240" s="35" t="s">
        <v>56</v>
      </c>
      <c r="E240" s="40" t="s">
        <v>5</v>
      </c>
    </row>
    <row r="241" spans="1:5" ht="12.75">
      <c r="A241" t="s">
        <v>57</v>
      </c>
      <c r="E241" s="39" t="s">
        <v>58</v>
      </c>
    </row>
    <row r="242" spans="1:16" ht="12.75">
      <c r="A242" t="s">
        <v>49</v>
      </c>
      <c s="34" t="s">
        <v>364</v>
      </c>
      <c s="34" t="s">
        <v>383</v>
      </c>
      <c s="35" t="s">
        <v>5</v>
      </c>
      <c s="6" t="s">
        <v>384</v>
      </c>
      <c s="36" t="s">
        <v>53</v>
      </c>
      <c s="37">
        <v>4</v>
      </c>
      <c s="36">
        <v>0</v>
      </c>
      <c s="36">
        <f>ROUND(G242*H242,6)</f>
      </c>
      <c r="L242" s="38">
        <v>0</v>
      </c>
      <c s="32">
        <f>ROUND(ROUND(L242,2)*ROUND(G242,3),2)</f>
      </c>
      <c s="36" t="s">
        <v>54</v>
      </c>
      <c>
        <f>(M242*21)/100</f>
      </c>
      <c t="s">
        <v>27</v>
      </c>
    </row>
    <row r="243" spans="1:5" ht="12.75">
      <c r="A243" s="35" t="s">
        <v>55</v>
      </c>
      <c r="E243" s="39" t="s">
        <v>5</v>
      </c>
    </row>
    <row r="244" spans="1:5" ht="12.75">
      <c r="A244" s="35" t="s">
        <v>56</v>
      </c>
      <c r="E244" s="40" t="s">
        <v>5</v>
      </c>
    </row>
    <row r="245" spans="1:5" ht="12.75">
      <c r="A245" t="s">
        <v>57</v>
      </c>
      <c r="E245" s="39" t="s">
        <v>58</v>
      </c>
    </row>
    <row r="246" spans="1:16" ht="12.75">
      <c r="A246" t="s">
        <v>49</v>
      </c>
      <c s="34" t="s">
        <v>367</v>
      </c>
      <c s="34" t="s">
        <v>779</v>
      </c>
      <c s="35" t="s">
        <v>5</v>
      </c>
      <c s="6" t="s">
        <v>780</v>
      </c>
      <c s="36" t="s">
        <v>53</v>
      </c>
      <c s="37">
        <v>3</v>
      </c>
      <c s="36">
        <v>0</v>
      </c>
      <c s="36">
        <f>ROUND(G246*H246,6)</f>
      </c>
      <c r="L246" s="38">
        <v>0</v>
      </c>
      <c s="32">
        <f>ROUND(ROUND(L246,2)*ROUND(G246,3),2)</f>
      </c>
      <c s="36" t="s">
        <v>99</v>
      </c>
      <c>
        <f>(M246*21)/100</f>
      </c>
      <c t="s">
        <v>27</v>
      </c>
    </row>
    <row r="247" spans="1:5" ht="12.75">
      <c r="A247" s="35" t="s">
        <v>55</v>
      </c>
      <c r="E247" s="39" t="s">
        <v>5</v>
      </c>
    </row>
    <row r="248" spans="1:5" ht="12.75">
      <c r="A248" s="35" t="s">
        <v>56</v>
      </c>
      <c r="E248" s="40" t="s">
        <v>5</v>
      </c>
    </row>
    <row r="249" spans="1:5" ht="191.25">
      <c r="A249" t="s">
        <v>57</v>
      </c>
      <c r="E249" s="39" t="s">
        <v>717</v>
      </c>
    </row>
    <row r="250" spans="1:16" ht="12.75">
      <c r="A250" t="s">
        <v>49</v>
      </c>
      <c s="34" t="s">
        <v>370</v>
      </c>
      <c s="34" t="s">
        <v>781</v>
      </c>
      <c s="35" t="s">
        <v>5</v>
      </c>
      <c s="6" t="s">
        <v>782</v>
      </c>
      <c s="36" t="s">
        <v>53</v>
      </c>
      <c s="37">
        <v>7</v>
      </c>
      <c s="36">
        <v>0</v>
      </c>
      <c s="36">
        <f>ROUND(G250*H250,6)</f>
      </c>
      <c r="L250" s="38">
        <v>0</v>
      </c>
      <c s="32">
        <f>ROUND(ROUND(L250,2)*ROUND(G250,3),2)</f>
      </c>
      <c s="36" t="s">
        <v>99</v>
      </c>
      <c>
        <f>(M250*21)/100</f>
      </c>
      <c t="s">
        <v>27</v>
      </c>
    </row>
    <row r="251" spans="1:5" ht="12.75">
      <c r="A251" s="35" t="s">
        <v>55</v>
      </c>
      <c r="E251" s="39" t="s">
        <v>5</v>
      </c>
    </row>
    <row r="252" spans="1:5" ht="12.75">
      <c r="A252" s="35" t="s">
        <v>56</v>
      </c>
      <c r="E252" s="40" t="s">
        <v>5</v>
      </c>
    </row>
    <row r="253" spans="1:5" ht="191.25">
      <c r="A253" t="s">
        <v>57</v>
      </c>
      <c r="E253" s="39" t="s">
        <v>717</v>
      </c>
    </row>
    <row r="254" spans="1:16" ht="25.5">
      <c r="A254" t="s">
        <v>49</v>
      </c>
      <c s="34" t="s">
        <v>373</v>
      </c>
      <c s="34" t="s">
        <v>783</v>
      </c>
      <c s="35" t="s">
        <v>5</v>
      </c>
      <c s="6" t="s">
        <v>390</v>
      </c>
      <c s="36" t="s">
        <v>53</v>
      </c>
      <c s="37">
        <v>24</v>
      </c>
      <c s="36">
        <v>0</v>
      </c>
      <c s="36">
        <f>ROUND(G254*H254,6)</f>
      </c>
      <c r="L254" s="38">
        <v>0</v>
      </c>
      <c s="32">
        <f>ROUND(ROUND(L254,2)*ROUND(G254,3),2)</f>
      </c>
      <c s="36" t="s">
        <v>99</v>
      </c>
      <c>
        <f>(M254*21)/100</f>
      </c>
      <c t="s">
        <v>27</v>
      </c>
    </row>
    <row r="255" spans="1:5" ht="12.75">
      <c r="A255" s="35" t="s">
        <v>55</v>
      </c>
      <c r="E255" s="39" t="s">
        <v>5</v>
      </c>
    </row>
    <row r="256" spans="1:5" ht="12.75">
      <c r="A256" s="35" t="s">
        <v>56</v>
      </c>
      <c r="E256" s="40" t="s">
        <v>5</v>
      </c>
    </row>
    <row r="257" spans="1:5" ht="114.75">
      <c r="A257" t="s">
        <v>57</v>
      </c>
      <c r="E257" s="39" t="s">
        <v>397</v>
      </c>
    </row>
    <row r="258" spans="1:16" ht="25.5">
      <c r="A258" t="s">
        <v>49</v>
      </c>
      <c s="34" t="s">
        <v>376</v>
      </c>
      <c s="34" t="s">
        <v>728</v>
      </c>
      <c s="35" t="s">
        <v>5</v>
      </c>
      <c s="6" t="s">
        <v>784</v>
      </c>
      <c s="36" t="s">
        <v>53</v>
      </c>
      <c s="37">
        <v>2</v>
      </c>
      <c s="36">
        <v>0</v>
      </c>
      <c s="36">
        <f>ROUND(G258*H258,6)</f>
      </c>
      <c r="L258" s="38">
        <v>0</v>
      </c>
      <c s="32">
        <f>ROUND(ROUND(L258,2)*ROUND(G258,3),2)</f>
      </c>
      <c s="36" t="s">
        <v>54</v>
      </c>
      <c>
        <f>(M258*21)/100</f>
      </c>
      <c t="s">
        <v>27</v>
      </c>
    </row>
    <row r="259" spans="1:5" ht="12.75">
      <c r="A259" s="35" t="s">
        <v>55</v>
      </c>
      <c r="E259" s="39" t="s">
        <v>5</v>
      </c>
    </row>
    <row r="260" spans="1:5" ht="12.75">
      <c r="A260" s="35" t="s">
        <v>56</v>
      </c>
      <c r="E260" s="40" t="s">
        <v>5</v>
      </c>
    </row>
    <row r="261" spans="1:5" ht="12.75">
      <c r="A261" t="s">
        <v>57</v>
      </c>
      <c r="E261" s="39" t="s">
        <v>58</v>
      </c>
    </row>
    <row r="262" spans="1:16" ht="25.5">
      <c r="A262" t="s">
        <v>49</v>
      </c>
      <c s="34" t="s">
        <v>379</v>
      </c>
      <c s="34" t="s">
        <v>730</v>
      </c>
      <c s="35" t="s">
        <v>5</v>
      </c>
      <c s="6" t="s">
        <v>785</v>
      </c>
      <c s="36" t="s">
        <v>53</v>
      </c>
      <c s="37">
        <v>2</v>
      </c>
      <c s="36">
        <v>0</v>
      </c>
      <c s="36">
        <f>ROUND(G262*H262,6)</f>
      </c>
      <c r="L262" s="38">
        <v>0</v>
      </c>
      <c s="32">
        <f>ROUND(ROUND(L262,2)*ROUND(G262,3),2)</f>
      </c>
      <c s="36" t="s">
        <v>54</v>
      </c>
      <c>
        <f>(M262*21)/100</f>
      </c>
      <c t="s">
        <v>27</v>
      </c>
    </row>
    <row r="263" spans="1:5" ht="12.75">
      <c r="A263" s="35" t="s">
        <v>55</v>
      </c>
      <c r="E263" s="39" t="s">
        <v>5</v>
      </c>
    </row>
    <row r="264" spans="1:5" ht="12.75">
      <c r="A264" s="35" t="s">
        <v>56</v>
      </c>
      <c r="E264" s="40" t="s">
        <v>5</v>
      </c>
    </row>
    <row r="265" spans="1:5" ht="12.75">
      <c r="A265" t="s">
        <v>57</v>
      </c>
      <c r="E26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